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ОТЧЁТЫ\Годовые отчеты республики 2025\Формы годовых отчетов по медицинской профилактике за 2024 год\Формы для рассылки за 2025\"/>
    </mc:Choice>
  </mc:AlternateContent>
  <bookViews>
    <workbookView xWindow="0" yWindow="0" windowWidth="28800" windowHeight="11535"/>
  </bookViews>
  <sheets>
    <sheet name="Отчет" sheetId="3" r:id="rId1"/>
    <sheet name="Школы здоровья" sheetId="2" r:id="rId2"/>
    <sheet name="4809" sheetId="1" r:id="rId3"/>
    <sheet name="DB" sheetId="4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I35" i="3" l="1"/>
  <c r="AZ109" i="4" l="1"/>
  <c r="AY109" i="4"/>
  <c r="BA109" i="4"/>
  <c r="C6" i="4" l="1"/>
  <c r="D6" i="4"/>
  <c r="E6" i="4"/>
  <c r="F6" i="4"/>
  <c r="G6" i="4"/>
  <c r="H6" i="4"/>
  <c r="I6" i="4"/>
  <c r="F99" i="3" l="1"/>
  <c r="J173" i="3"/>
  <c r="J190" i="3"/>
  <c r="H272" i="3"/>
  <c r="L62" i="2"/>
  <c r="K62" i="2"/>
  <c r="J62" i="2"/>
  <c r="I62" i="2"/>
  <c r="H62" i="2"/>
  <c r="D62" i="2"/>
  <c r="C387" i="3"/>
  <c r="I371" i="3"/>
  <c r="I329" i="3"/>
  <c r="I289" i="3"/>
  <c r="K158" i="3"/>
  <c r="K157" i="3"/>
  <c r="D118" i="4"/>
  <c r="F113" i="4"/>
  <c r="E113" i="4"/>
  <c r="D113" i="4"/>
  <c r="C113" i="4"/>
  <c r="EY105" i="4"/>
  <c r="EX105" i="4"/>
  <c r="EW105" i="4"/>
  <c r="EV105" i="4"/>
  <c r="EU105" i="4"/>
  <c r="ET105" i="4"/>
  <c r="ES105" i="4"/>
  <c r="ER105" i="4"/>
  <c r="EQ105" i="4"/>
  <c r="EO105" i="4"/>
  <c r="EM105" i="4"/>
  <c r="EJ105" i="4"/>
  <c r="EL105" i="4"/>
  <c r="AE105" i="4"/>
  <c r="AF105" i="4"/>
  <c r="BA100" i="4"/>
  <c r="AZ100" i="4"/>
  <c r="AY100" i="4"/>
  <c r="AE100" i="4"/>
  <c r="AF100" i="4"/>
  <c r="AH95" i="4"/>
  <c r="AG95" i="4"/>
  <c r="AF95" i="4"/>
  <c r="AE95" i="4"/>
  <c r="AD95" i="4"/>
  <c r="AC95" i="4"/>
  <c r="AB95" i="4"/>
  <c r="BJ73" i="4"/>
  <c r="BI73" i="4"/>
  <c r="BG73" i="4"/>
  <c r="BH73" i="4"/>
  <c r="BF73" i="4"/>
  <c r="BE73" i="4"/>
  <c r="BD73" i="4"/>
  <c r="AU73" i="4"/>
  <c r="AT73" i="4"/>
  <c r="AS73" i="4"/>
  <c r="AE73" i="4"/>
  <c r="AF73" i="4"/>
  <c r="AH60" i="4"/>
  <c r="AG60" i="4"/>
  <c r="AE60" i="4"/>
  <c r="AF60" i="4"/>
  <c r="F90" i="3"/>
  <c r="AE18" i="4" s="1"/>
  <c r="AF18" i="4"/>
  <c r="C12" i="4"/>
  <c r="K291" i="3" l="1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290" i="3"/>
  <c r="I158" i="3" l="1"/>
  <c r="J158" i="3"/>
  <c r="S118" i="4" l="1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C118" i="4"/>
  <c r="B118" i="4"/>
  <c r="J113" i="4"/>
  <c r="X105" i="4"/>
  <c r="AK95" i="4"/>
  <c r="AL95" i="4"/>
  <c r="AM95" i="4"/>
  <c r="AN95" i="4"/>
  <c r="AO95" i="4"/>
  <c r="AP95" i="4"/>
  <c r="AJ95" i="4"/>
  <c r="L95" i="4"/>
  <c r="M95" i="4"/>
  <c r="N95" i="4"/>
  <c r="O95" i="4"/>
  <c r="P95" i="4"/>
  <c r="Q95" i="4"/>
  <c r="R95" i="4"/>
  <c r="K95" i="4"/>
  <c r="AL60" i="4"/>
  <c r="AJ60" i="4"/>
  <c r="AI60" i="4"/>
  <c r="Z60" i="4"/>
  <c r="Y60" i="4"/>
  <c r="P46" i="4"/>
  <c r="O46" i="4"/>
  <c r="N46" i="4"/>
  <c r="M46" i="4"/>
  <c r="L46" i="4"/>
  <c r="K46" i="4"/>
  <c r="J46" i="4"/>
  <c r="I46" i="4"/>
  <c r="H46" i="4"/>
  <c r="G46" i="4"/>
  <c r="F46" i="4"/>
  <c r="E46" i="4"/>
  <c r="L35" i="4"/>
  <c r="L31" i="4"/>
  <c r="BH18" i="4"/>
  <c r="BI18" i="4"/>
  <c r="BJ18" i="4"/>
  <c r="BG18" i="4"/>
  <c r="AZ18" i="4"/>
  <c r="BA18" i="4"/>
  <c r="BB18" i="4"/>
  <c r="AY18" i="4"/>
  <c r="N12" i="4"/>
  <c r="J12" i="4"/>
  <c r="J212" i="3" l="1"/>
  <c r="D46" i="4" s="1"/>
  <c r="I212" i="3"/>
  <c r="C46" i="4" s="1"/>
  <c r="I259" i="3"/>
  <c r="I264" i="3"/>
  <c r="I265" i="3"/>
  <c r="K289" i="3" l="1"/>
  <c r="I260" i="3"/>
  <c r="I185" i="3"/>
  <c r="K168" i="3" l="1"/>
  <c r="I268" i="3"/>
  <c r="I267" i="3"/>
  <c r="I266" i="3"/>
  <c r="AL105" i="4"/>
  <c r="AK105" i="4"/>
  <c r="EP105" i="4"/>
  <c r="EG105" i="4"/>
  <c r="ED105" i="4"/>
  <c r="EA105" i="4"/>
  <c r="DX105" i="4"/>
  <c r="DU105" i="4"/>
  <c r="DR105" i="4"/>
  <c r="DO105" i="4"/>
  <c r="DL105" i="4"/>
  <c r="DI105" i="4"/>
  <c r="DF105" i="4"/>
  <c r="DC105" i="4"/>
  <c r="CZ105" i="4"/>
  <c r="CW105" i="4"/>
  <c r="CT105" i="4"/>
  <c r="CQ105" i="4"/>
  <c r="CN105" i="4"/>
  <c r="CK105" i="4"/>
  <c r="CH105" i="4"/>
  <c r="CE105" i="4"/>
  <c r="CB105" i="4"/>
  <c r="BY105" i="4"/>
  <c r="BV105" i="4"/>
  <c r="BS105" i="4"/>
  <c r="BP105" i="4"/>
  <c r="BM105" i="4"/>
  <c r="BJ105" i="4"/>
  <c r="BG105" i="4"/>
  <c r="BD105" i="4"/>
  <c r="BA105" i="4"/>
  <c r="AX105" i="4"/>
  <c r="AU105" i="4"/>
  <c r="AR105" i="4"/>
  <c r="AO105" i="4"/>
  <c r="AI105" i="4"/>
  <c r="AC105" i="4"/>
  <c r="Z105" i="4"/>
  <c r="W105" i="4"/>
  <c r="T105" i="4"/>
  <c r="Q105" i="4"/>
  <c r="N105" i="4"/>
  <c r="K105" i="4"/>
  <c r="H105" i="4"/>
  <c r="Y12" i="4"/>
  <c r="X12" i="4"/>
  <c r="G69" i="2"/>
  <c r="C69" i="2"/>
  <c r="R53" i="4"/>
  <c r="Q53" i="4"/>
  <c r="P53" i="4"/>
  <c r="O53" i="4"/>
  <c r="J192" i="3"/>
  <c r="CD18" i="4"/>
  <c r="CC18" i="4"/>
  <c r="CB18" i="4"/>
  <c r="CA18" i="4"/>
  <c r="BZ18" i="4"/>
  <c r="BY18" i="4"/>
  <c r="BX18" i="4"/>
  <c r="BW18" i="4"/>
  <c r="M6" i="4"/>
  <c r="BB73" i="4"/>
  <c r="BA73" i="4"/>
  <c r="BC73" i="4"/>
  <c r="AZ73" i="4"/>
  <c r="AY73" i="4"/>
  <c r="AX73" i="4"/>
  <c r="AW73" i="4"/>
  <c r="AV73" i="4"/>
  <c r="AR73" i="4"/>
  <c r="AQ73" i="4"/>
  <c r="AP73" i="4"/>
  <c r="AO73" i="4"/>
  <c r="F4" i="2"/>
  <c r="E105" i="4"/>
  <c r="H230" i="3"/>
  <c r="H238" i="3" s="1"/>
  <c r="C53" i="4" s="1"/>
  <c r="E3" i="1"/>
  <c r="I12" i="4"/>
  <c r="AH109" i="4"/>
  <c r="AG109" i="4"/>
  <c r="H22" i="4"/>
  <c r="I8" i="1"/>
  <c r="H100" i="4"/>
  <c r="T12" i="4"/>
  <c r="S12" i="4"/>
  <c r="AX109" i="4"/>
  <c r="AW109" i="4"/>
  <c r="AV109" i="4"/>
  <c r="AU109" i="4"/>
  <c r="AT109" i="4"/>
  <c r="AS109" i="4"/>
  <c r="AR109" i="4"/>
  <c r="AQ109" i="4"/>
  <c r="AP109" i="4"/>
  <c r="AO109" i="4"/>
  <c r="AN109" i="4"/>
  <c r="AM109" i="4"/>
  <c r="AL109" i="4"/>
  <c r="AK109" i="4"/>
  <c r="AJ109" i="4"/>
  <c r="AI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EN105" i="4"/>
  <c r="EK105" i="4"/>
  <c r="EI105" i="4"/>
  <c r="EH105" i="4"/>
  <c r="EF105" i="4"/>
  <c r="EE105" i="4"/>
  <c r="EC105" i="4"/>
  <c r="EB105" i="4"/>
  <c r="DZ105" i="4"/>
  <c r="DY105" i="4"/>
  <c r="DW105" i="4"/>
  <c r="DV105" i="4"/>
  <c r="DT105" i="4"/>
  <c r="DS105" i="4"/>
  <c r="DQ105" i="4"/>
  <c r="DP105" i="4"/>
  <c r="DN105" i="4"/>
  <c r="DM105" i="4"/>
  <c r="DK105" i="4"/>
  <c r="DJ105" i="4"/>
  <c r="CX105" i="4"/>
  <c r="CV105" i="4"/>
  <c r="CU105" i="4"/>
  <c r="CS105" i="4"/>
  <c r="CR105" i="4"/>
  <c r="CP105" i="4"/>
  <c r="CO105" i="4"/>
  <c r="CM105" i="4"/>
  <c r="CL105" i="4"/>
  <c r="CJ105" i="4"/>
  <c r="CI105" i="4"/>
  <c r="CG105" i="4"/>
  <c r="CF105" i="4"/>
  <c r="CD105" i="4"/>
  <c r="CC105" i="4"/>
  <c r="CA105" i="4"/>
  <c r="BZ105" i="4"/>
  <c r="BX105" i="4"/>
  <c r="BW105" i="4"/>
  <c r="BU105" i="4"/>
  <c r="BT105" i="4"/>
  <c r="BR105" i="4"/>
  <c r="BQ105" i="4"/>
  <c r="BO105" i="4"/>
  <c r="BN105" i="4"/>
  <c r="BL105" i="4"/>
  <c r="BK105" i="4"/>
  <c r="BI105" i="4"/>
  <c r="BH105" i="4"/>
  <c r="BF105" i="4"/>
  <c r="BE105" i="4"/>
  <c r="BC105" i="4"/>
  <c r="BB105" i="4"/>
  <c r="AZ105" i="4"/>
  <c r="AY105" i="4"/>
  <c r="AW105" i="4"/>
  <c r="AV105" i="4"/>
  <c r="AT105" i="4"/>
  <c r="AS105" i="4"/>
  <c r="AQ105" i="4"/>
  <c r="AP105" i="4"/>
  <c r="AN105" i="4"/>
  <c r="AM105" i="4"/>
  <c r="AJ105" i="4"/>
  <c r="AH105" i="4"/>
  <c r="AG105" i="4"/>
  <c r="AD105" i="4"/>
  <c r="AB105" i="4"/>
  <c r="AA105" i="4"/>
  <c r="V105" i="4"/>
  <c r="U105" i="4"/>
  <c r="I100" i="4"/>
  <c r="Y105" i="4"/>
  <c r="S105" i="4"/>
  <c r="R105" i="4"/>
  <c r="P105" i="4"/>
  <c r="O105" i="4"/>
  <c r="M105" i="4"/>
  <c r="L105" i="4"/>
  <c r="J105" i="4"/>
  <c r="I105" i="4"/>
  <c r="G105" i="4"/>
  <c r="F105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G100" i="4"/>
  <c r="F100" i="4"/>
  <c r="E100" i="4"/>
  <c r="D100" i="4"/>
  <c r="AB73" i="4"/>
  <c r="AA73" i="4"/>
  <c r="C31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G22" i="4"/>
  <c r="F22" i="4"/>
  <c r="E22" i="4"/>
  <c r="D22" i="4"/>
  <c r="C22" i="4"/>
  <c r="BV18" i="4"/>
  <c r="BU18" i="4"/>
  <c r="BT18" i="4"/>
  <c r="BS18" i="4"/>
  <c r="BN18" i="4"/>
  <c r="BM18" i="4"/>
  <c r="BL18" i="4"/>
  <c r="BK18" i="4"/>
  <c r="BF18" i="4"/>
  <c r="BE18" i="4"/>
  <c r="BD18" i="4"/>
  <c r="BC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W12" i="4"/>
  <c r="V12" i="4"/>
  <c r="U12" i="4"/>
  <c r="R12" i="4"/>
  <c r="Q12" i="4"/>
  <c r="P12" i="4"/>
  <c r="O12" i="4"/>
  <c r="M12" i="4"/>
  <c r="L12" i="4"/>
  <c r="K12" i="4"/>
  <c r="H12" i="4"/>
  <c r="G12" i="4"/>
  <c r="E12" i="4"/>
  <c r="D12" i="4"/>
  <c r="O6" i="4"/>
  <c r="N6" i="4"/>
  <c r="L6" i="4"/>
  <c r="K6" i="4"/>
  <c r="J6" i="4"/>
  <c r="B6" i="4"/>
  <c r="A4" i="1"/>
  <c r="A3" i="2"/>
  <c r="I19" i="1"/>
  <c r="I18" i="1"/>
  <c r="I17" i="1"/>
  <c r="I16" i="1"/>
  <c r="I15" i="1"/>
  <c r="I14" i="1"/>
  <c r="I12" i="1"/>
  <c r="I13" i="1"/>
  <c r="I11" i="1"/>
  <c r="I10" i="1"/>
  <c r="D105" i="4"/>
  <c r="C109" i="4"/>
  <c r="G369" i="3"/>
  <c r="F12" i="4"/>
  <c r="Y53" i="4"/>
  <c r="Z53" i="4"/>
  <c r="X53" i="4"/>
  <c r="V53" i="4"/>
  <c r="W53" i="4"/>
  <c r="U53" i="4"/>
  <c r="S53" i="4"/>
  <c r="T53" i="4"/>
  <c r="M53" i="4"/>
  <c r="N53" i="4"/>
  <c r="L53" i="4"/>
  <c r="J53" i="4"/>
  <c r="I53" i="4"/>
  <c r="AQ60" i="4"/>
  <c r="AP60" i="4"/>
  <c r="AO60" i="4"/>
  <c r="AR60" i="4"/>
  <c r="AS60" i="4"/>
  <c r="AM60" i="4"/>
  <c r="AT60" i="4"/>
  <c r="AN60" i="4"/>
  <c r="AK60" i="4"/>
  <c r="AD60" i="4"/>
  <c r="AC60" i="4"/>
  <c r="W60" i="4"/>
  <c r="X60" i="4"/>
  <c r="S60" i="4"/>
  <c r="V60" i="4"/>
  <c r="U60" i="4"/>
  <c r="T60" i="4"/>
  <c r="Q60" i="4"/>
  <c r="R60" i="4"/>
  <c r="O60" i="4"/>
  <c r="P60" i="4"/>
  <c r="M60" i="4"/>
  <c r="N60" i="4"/>
  <c r="J60" i="4"/>
  <c r="L60" i="4"/>
  <c r="K60" i="4"/>
  <c r="I60" i="4"/>
  <c r="H60" i="4"/>
  <c r="G60" i="4"/>
  <c r="F60" i="4"/>
  <c r="E60" i="4"/>
  <c r="D60" i="4"/>
  <c r="C60" i="4"/>
  <c r="D95" i="4"/>
  <c r="E95" i="4"/>
  <c r="F95" i="4"/>
  <c r="G95" i="4"/>
  <c r="H95" i="4"/>
  <c r="I95" i="4"/>
  <c r="J95" i="4"/>
  <c r="C95" i="4"/>
  <c r="S95" i="4"/>
  <c r="T95" i="4"/>
  <c r="U95" i="4"/>
  <c r="V95" i="4"/>
  <c r="W95" i="4"/>
  <c r="X95" i="4"/>
  <c r="Y95" i="4"/>
  <c r="Z95" i="4"/>
  <c r="AA95" i="4"/>
  <c r="AI95" i="4"/>
  <c r="AS95" i="4"/>
  <c r="AT95" i="4"/>
  <c r="AU95" i="4"/>
  <c r="AV95" i="4"/>
  <c r="AW95" i="4"/>
  <c r="AX95" i="4"/>
  <c r="AR95" i="4"/>
  <c r="AQ95" i="4"/>
  <c r="C86" i="4"/>
  <c r="AN73" i="4"/>
  <c r="AM73" i="4"/>
  <c r="AL73" i="4"/>
  <c r="AJ73" i="4"/>
  <c r="AH73" i="4"/>
  <c r="AD73" i="4"/>
  <c r="AK73" i="4"/>
  <c r="AI73" i="4"/>
  <c r="AG73" i="4"/>
  <c r="AC73" i="4"/>
  <c r="Z73" i="4"/>
  <c r="X73" i="4"/>
  <c r="V73" i="4"/>
  <c r="Y73" i="4"/>
  <c r="W73" i="4"/>
  <c r="U73" i="4"/>
  <c r="T73" i="4"/>
  <c r="R73" i="4"/>
  <c r="P73" i="4"/>
  <c r="N73" i="4"/>
  <c r="L73" i="4"/>
  <c r="J73" i="4"/>
  <c r="S73" i="4"/>
  <c r="Q73" i="4"/>
  <c r="O73" i="4"/>
  <c r="M73" i="4"/>
  <c r="K73" i="4"/>
  <c r="I73" i="4"/>
  <c r="F73" i="4"/>
  <c r="E73" i="4"/>
  <c r="F40" i="4"/>
  <c r="E40" i="4"/>
  <c r="D40" i="4"/>
  <c r="C40" i="4"/>
  <c r="Q40" i="4"/>
  <c r="P40" i="4"/>
  <c r="O40" i="4"/>
  <c r="N40" i="4"/>
  <c r="M40" i="4"/>
  <c r="L40" i="4"/>
  <c r="K40" i="4"/>
  <c r="J40" i="4"/>
  <c r="I40" i="4"/>
  <c r="H40" i="4"/>
  <c r="G40" i="4"/>
  <c r="F66" i="4"/>
  <c r="E66" i="4"/>
  <c r="D66" i="4"/>
  <c r="DE105" i="4"/>
  <c r="DH105" i="4"/>
  <c r="DG105" i="4"/>
  <c r="DD105" i="4"/>
  <c r="DA105" i="4"/>
  <c r="CY105" i="4"/>
  <c r="DB105" i="4"/>
  <c r="K81" i="4"/>
  <c r="J81" i="4"/>
  <c r="I81" i="4"/>
  <c r="H81" i="4"/>
  <c r="G81" i="4"/>
  <c r="F81" i="4"/>
  <c r="E81" i="4"/>
  <c r="D81" i="4"/>
  <c r="P31" i="4"/>
  <c r="O31" i="4"/>
  <c r="K31" i="4"/>
  <c r="M35" i="4"/>
  <c r="M31" i="4"/>
  <c r="K35" i="4"/>
  <c r="J35" i="4"/>
  <c r="J31" i="4"/>
  <c r="I35" i="4"/>
  <c r="I31" i="4"/>
  <c r="H35" i="4"/>
  <c r="H31" i="4"/>
  <c r="G35" i="4"/>
  <c r="G31" i="4"/>
  <c r="F35" i="4"/>
  <c r="F31" i="4"/>
  <c r="E35" i="4"/>
  <c r="E31" i="4"/>
  <c r="C35" i="4"/>
  <c r="F85" i="3"/>
  <c r="AA18" i="4" s="1"/>
  <c r="I79" i="3"/>
  <c r="F18" i="4" s="1"/>
  <c r="H79" i="3"/>
  <c r="G79" i="3"/>
  <c r="D18" i="4" s="1"/>
  <c r="F79" i="3"/>
  <c r="F86" i="4"/>
  <c r="B34" i="4"/>
  <c r="J387" i="3"/>
  <c r="BF95" i="4" s="1"/>
  <c r="I387" i="3"/>
  <c r="BE95" i="4" s="1"/>
  <c r="H387" i="3"/>
  <c r="BD95" i="4" s="1"/>
  <c r="G387" i="3"/>
  <c r="BC95" i="4" s="1"/>
  <c r="F387" i="3"/>
  <c r="BB95" i="4" s="1"/>
  <c r="E387" i="3"/>
  <c r="BA95" i="4" s="1"/>
  <c r="D387" i="3"/>
  <c r="AZ95" i="4" s="1"/>
  <c r="AY95" i="4"/>
  <c r="C81" i="4"/>
  <c r="J289" i="3"/>
  <c r="J320" i="3" s="1"/>
  <c r="G73" i="4"/>
  <c r="I270" i="3"/>
  <c r="I269" i="3"/>
  <c r="I263" i="3"/>
  <c r="I262" i="3"/>
  <c r="I258" i="3"/>
  <c r="I257" i="3"/>
  <c r="I256" i="3"/>
  <c r="I255" i="3"/>
  <c r="I254" i="3"/>
  <c r="I253" i="3"/>
  <c r="I251" i="3"/>
  <c r="I250" i="3"/>
  <c r="I248" i="3"/>
  <c r="I246" i="3"/>
  <c r="I245" i="3"/>
  <c r="J230" i="3"/>
  <c r="H53" i="4" s="1"/>
  <c r="I230" i="3"/>
  <c r="G53" i="4" s="1"/>
  <c r="J224" i="3"/>
  <c r="I201" i="3"/>
  <c r="J200" i="3"/>
  <c r="J199" i="3"/>
  <c r="J198" i="3"/>
  <c r="J197" i="3"/>
  <c r="J196" i="3"/>
  <c r="J195" i="3"/>
  <c r="J194" i="3"/>
  <c r="J193" i="3"/>
  <c r="J191" i="3"/>
  <c r="J184" i="3"/>
  <c r="J183" i="3"/>
  <c r="J182" i="3"/>
  <c r="J181" i="3"/>
  <c r="J168" i="3"/>
  <c r="D31" i="4"/>
  <c r="I90" i="3"/>
  <c r="AH18" i="4" s="1"/>
  <c r="H90" i="3"/>
  <c r="AG18" i="4" s="1"/>
  <c r="G90" i="3"/>
  <c r="I85" i="3"/>
  <c r="AD18" i="4" s="1"/>
  <c r="H85" i="3"/>
  <c r="AC18" i="4" s="1"/>
  <c r="G85" i="3"/>
  <c r="AB18" i="4" s="1"/>
  <c r="I9" i="1" l="1"/>
  <c r="J261" i="3"/>
  <c r="I282" i="3" s="1"/>
  <c r="C100" i="4"/>
  <c r="H261" i="3"/>
  <c r="AA60" i="4" s="1"/>
  <c r="N35" i="4"/>
  <c r="H99" i="3"/>
  <c r="BQ18" i="4" s="1"/>
  <c r="J238" i="3"/>
  <c r="E53" i="4" s="1"/>
  <c r="C105" i="4"/>
  <c r="I20" i="1"/>
  <c r="I320" i="3"/>
  <c r="C73" i="4" s="1"/>
  <c r="F53" i="4"/>
  <c r="I238" i="3"/>
  <c r="D53" i="4" s="1"/>
  <c r="J185" i="3"/>
  <c r="I30" i="1"/>
  <c r="D73" i="4"/>
  <c r="D35" i="4"/>
  <c r="J201" i="3"/>
  <c r="BO18" i="4"/>
  <c r="H73" i="4"/>
  <c r="I99" i="3"/>
  <c r="BR18" i="4" s="1"/>
  <c r="I168" i="3"/>
  <c r="N31" i="4" s="1"/>
  <c r="C18" i="4"/>
  <c r="E18" i="4"/>
  <c r="G99" i="3"/>
  <c r="BP18" i="4" s="1"/>
  <c r="AB60" i="4" l="1"/>
  <c r="C66" i="4"/>
  <c r="I261" i="3"/>
  <c r="I29" i="1"/>
  <c r="K320" i="3"/>
  <c r="I225" i="3"/>
  <c r="J225" i="3" s="1"/>
  <c r="I7" i="1" l="1"/>
  <c r="G372" i="3"/>
  <c r="G373" i="3" s="1"/>
  <c r="D86" i="4" l="1"/>
  <c r="E86" i="4" s="1"/>
</calcChain>
</file>

<file path=xl/sharedStrings.xml><?xml version="1.0" encoding="utf-8"?>
<sst xmlns="http://schemas.openxmlformats.org/spreadsheetml/2006/main" count="1587" uniqueCount="832">
  <si>
    <t xml:space="preserve"> Таблица №4809 отчетной формы ЛПУ № 30 </t>
  </si>
  <si>
    <t>ЗА</t>
  </si>
  <si>
    <t>ГОД</t>
  </si>
  <si>
    <r>
      <t>Всего</t>
    </r>
    <r>
      <rPr>
        <sz val="12"/>
        <color indexed="8"/>
        <rFont val="Times New Roman"/>
        <family val="1"/>
        <charset val="204"/>
      </rPr>
      <t xml:space="preserve"> </t>
    </r>
  </si>
  <si>
    <t>СВЕДЕНИЯ О ДЕЯТЕЛЬНОСТИ ШКОЛ ЗДОРОВЬЯ</t>
  </si>
  <si>
    <t>И КАБИНЕТА ПОМОЩИ ПРИ ОТКАЗЕ ОТ КУРЕНИЯ</t>
  </si>
  <si>
    <t>Таблица 1. СВЕДЕНИЯ О РАБОТЕ ШКОЛ ЗДОРОВЬЯ</t>
  </si>
  <si>
    <t>Наименование Школы здоровья</t>
  </si>
  <si>
    <t>Количество Школ в учреждении</t>
  </si>
  <si>
    <t>Места проведения (поликлиника, ЖК, стационар, ФАП, уч.больница и т.д.)</t>
  </si>
  <si>
    <t>Число занятий</t>
  </si>
  <si>
    <t>Число обученных</t>
  </si>
  <si>
    <t>Школа для пациентов с сердечной недостаточностью</t>
  </si>
  <si>
    <t>Школа для пациентов на хроническом диализе</t>
  </si>
  <si>
    <t>Школа для пациентов с артериальной гипертонией</t>
  </si>
  <si>
    <t>Школа для пациентов с заболеваниями суставов и позвоночника</t>
  </si>
  <si>
    <t>Школа для пациентов с бронхиальной астмой</t>
  </si>
  <si>
    <t>Школа для пациентов с сахарным диабетом</t>
  </si>
  <si>
    <t>Школа здорового образа жизни</t>
  </si>
  <si>
    <t xml:space="preserve">Школа для пациентов с ХОБЛ </t>
  </si>
  <si>
    <t>Школа для пациентов с заболеваниями органов пищеварения</t>
  </si>
  <si>
    <t>Школа для пациентов псориазом</t>
  </si>
  <si>
    <t xml:space="preserve">Школа для пациентов с заболеваниями глаз </t>
  </si>
  <si>
    <t>Школа для пациентов с туберкулезом</t>
  </si>
  <si>
    <t>Школа для пациентов с паркинсонизмом</t>
  </si>
  <si>
    <t>Школа для пациентов с заболеваниями почек</t>
  </si>
  <si>
    <t xml:space="preserve">Коронарный клуб </t>
  </si>
  <si>
    <t xml:space="preserve">Школа для пациентов после ИМ, АКШ, ЧТКА </t>
  </si>
  <si>
    <t>Школа для пациентов с атеросклерозом</t>
  </si>
  <si>
    <t xml:space="preserve">Школа для пациентов с ОНМК </t>
  </si>
  <si>
    <t>Школа для родителей детей, больных эпилепсией</t>
  </si>
  <si>
    <t>Школа для родителей детей с последствиями ПП ЦНС</t>
  </si>
  <si>
    <t>Школа для родителей детей с ДЦП</t>
  </si>
  <si>
    <t xml:space="preserve">Школа для пациентов с гепатитом </t>
  </si>
  <si>
    <t>Школа для матерей детей с ОКИ</t>
  </si>
  <si>
    <t>Школа подготовки детей в ДДУ</t>
  </si>
  <si>
    <t>Школа для опекунов и усыновителей</t>
  </si>
  <si>
    <t>Школа грудного вскармливания</t>
  </si>
  <si>
    <t>Школа здоровья «Антистресс»</t>
  </si>
  <si>
    <t>Школа для желающих бросить курить</t>
  </si>
  <si>
    <t>Школа для желающих снизить вес</t>
  </si>
  <si>
    <t>Школа для пациентов с алкогольной зависимостью</t>
  </si>
  <si>
    <t>Школа репродуктивного здоровья подростков</t>
  </si>
  <si>
    <t>Школа активного долголетия</t>
  </si>
  <si>
    <t>Школа репродуктивного здоровья женщин</t>
  </si>
  <si>
    <t xml:space="preserve">ВСЕГО </t>
  </si>
  <si>
    <t>Число лиц, отказавшихся от курения на конец отчётного периода</t>
  </si>
  <si>
    <t xml:space="preserve">краткое консультирование </t>
  </si>
  <si>
    <t>углубленное консультирование</t>
  </si>
  <si>
    <t>Главный врач</t>
  </si>
  <si>
    <t>Заведующий КМП/ОМП,</t>
  </si>
  <si>
    <t>ответственный за профилактику</t>
  </si>
  <si>
    <t>Отчет принял</t>
  </si>
  <si>
    <t>"       "</t>
  </si>
  <si>
    <t>_____________</t>
  </si>
  <si>
    <t>20_____г.</t>
  </si>
  <si>
    <t>РАЗДЕЛ 1. ОБЩИЕ СВЕДЕНИЯ</t>
  </si>
  <si>
    <t>1.1. (таблица 1100)</t>
  </si>
  <si>
    <t>Полное наименование организации</t>
  </si>
  <si>
    <t>Почтовый адрес</t>
  </si>
  <si>
    <t>Интернет-адрес сайта учреждения</t>
  </si>
  <si>
    <t xml:space="preserve">Телефон/факс </t>
  </si>
  <si>
    <t xml:space="preserve">e-mail: приемная </t>
  </si>
  <si>
    <t>1.2. СВЕДЕНИЯ О ЛИЦЕ, ОТВЕТСТВЕННОМ ЗА РАБОТУ ПО МЕДИЦИНСКОЙ   ПРОФИЛАКТИКЕ В УЧРЕЖДЕНИИ</t>
  </si>
  <si>
    <t>(таблица 1200)</t>
  </si>
  <si>
    <t xml:space="preserve">Образование </t>
  </si>
  <si>
    <t>Стаж работы по медицинской профилактике</t>
  </si>
  <si>
    <t>1.3. СВЕДЕНИЯ ОБ УЧРЕЖДЕНИИ</t>
  </si>
  <si>
    <t>(таблица 1300)</t>
  </si>
  <si>
    <t>Сведения об учреждении</t>
  </si>
  <si>
    <t>№ строки</t>
  </si>
  <si>
    <t>Информация</t>
  </si>
  <si>
    <t>Обслуживаемое население (чел.)</t>
  </si>
  <si>
    <t xml:space="preserve">                       в том числе детское население (чел.)</t>
  </si>
  <si>
    <t>2</t>
  </si>
  <si>
    <t>3</t>
  </si>
  <si>
    <t xml:space="preserve">                      Штатные должности</t>
  </si>
  <si>
    <t>4</t>
  </si>
  <si>
    <t xml:space="preserve">                      Занятые</t>
  </si>
  <si>
    <t>5</t>
  </si>
  <si>
    <t>6</t>
  </si>
  <si>
    <t xml:space="preserve">                     Штатные должности</t>
  </si>
  <si>
    <t>7</t>
  </si>
  <si>
    <t xml:space="preserve">                     Занятые</t>
  </si>
  <si>
    <t>Отделения медицинской профилактики  (1-да)</t>
  </si>
  <si>
    <t>Кабинета медицинской профилактики  (1-да)</t>
  </si>
  <si>
    <t>Кабинета помощи при отказе от курения (1-да)</t>
  </si>
  <si>
    <t>Конференц-зала (количество)</t>
  </si>
  <si>
    <t>Местного радио (1-да)</t>
  </si>
  <si>
    <t>Групп в соц. сетях (количество)</t>
  </si>
  <si>
    <t>(таблица 1400)</t>
  </si>
  <si>
    <t>Количество</t>
  </si>
  <si>
    <t>(таблица 1500)</t>
  </si>
  <si>
    <t>Наименование должности (специальности)</t>
  </si>
  <si>
    <t>Число должностей</t>
  </si>
  <si>
    <t>штатных</t>
  </si>
  <si>
    <t>занятых</t>
  </si>
  <si>
    <t>физических лиц</t>
  </si>
  <si>
    <t>совместителей</t>
  </si>
  <si>
    <t>Врачи, из них</t>
  </si>
  <si>
    <t>врачи по медицинской профилактике</t>
  </si>
  <si>
    <t>2.1</t>
  </si>
  <si>
    <t xml:space="preserve">врачи-методисты  </t>
  </si>
  <si>
    <t>2.2</t>
  </si>
  <si>
    <t>врачи по гигиеническому воспитанию</t>
  </si>
  <si>
    <t>2.3</t>
  </si>
  <si>
    <t>врачи-терапевты</t>
  </si>
  <si>
    <t>2.4</t>
  </si>
  <si>
    <t>прочие врачи</t>
  </si>
  <si>
    <t xml:space="preserve">психологи    </t>
  </si>
  <si>
    <t>3.1</t>
  </si>
  <si>
    <t xml:space="preserve">инженеры ЭВМ </t>
  </si>
  <si>
    <t>3.2</t>
  </si>
  <si>
    <t>методисты по лечебной физкультуре</t>
  </si>
  <si>
    <t>3.3</t>
  </si>
  <si>
    <t xml:space="preserve">прочие специалисты      </t>
  </si>
  <si>
    <t>3.4</t>
  </si>
  <si>
    <t>Средний медперсонал, из них</t>
  </si>
  <si>
    <t>медицинские сестры</t>
  </si>
  <si>
    <t>фельдшеры</t>
  </si>
  <si>
    <t>инструкторы по гигиеническому воспитанию</t>
  </si>
  <si>
    <t>инструкторы по лечебной физкультуре</t>
  </si>
  <si>
    <t>прочий средний медперсонал</t>
  </si>
  <si>
    <t>Прочий персонал ОМП/КМП</t>
  </si>
  <si>
    <t xml:space="preserve">Наименование должности </t>
  </si>
  <si>
    <t>Инструктор по гигиеническому воспитанию</t>
  </si>
  <si>
    <t>Наименование</t>
  </si>
  <si>
    <t xml:space="preserve">Персональный компьютер      </t>
  </si>
  <si>
    <t xml:space="preserve">Принтер </t>
  </si>
  <si>
    <t xml:space="preserve">Копировальный аппарат </t>
  </si>
  <si>
    <t xml:space="preserve">Планшетный сканер             </t>
  </si>
  <si>
    <t>Мультимедиапроектор</t>
  </si>
  <si>
    <t>Экран</t>
  </si>
  <si>
    <t>DVD-проигрыватель</t>
  </si>
  <si>
    <t>Телевизор</t>
  </si>
  <si>
    <t>Комплект наглядных пособий</t>
  </si>
  <si>
    <t>Весы</t>
  </si>
  <si>
    <t>Ростомер</t>
  </si>
  <si>
    <t>Биоимпедансометр</t>
  </si>
  <si>
    <t xml:space="preserve">Спирометр </t>
  </si>
  <si>
    <t>Тонометр для измерения артериального давления</t>
  </si>
  <si>
    <t>Тонометр портативный для измерения внутриглазного давления</t>
  </si>
  <si>
    <t>Экспресс-анализатор для определения общего холестерина в крови</t>
  </si>
  <si>
    <t>Экспресс-анализатор для определения глюкозы в крови</t>
  </si>
  <si>
    <t>Фонд видеофильмов по профилактике и ЗОЖ</t>
  </si>
  <si>
    <t>Фонд мультимедийных презентаций по профилактике и ЗОЖ</t>
  </si>
  <si>
    <t>РАЗДЕЛ 2. ОРГАНИЗАЦИОННО-МЕТОДИЧЕСКАЯ РАБОТА</t>
  </si>
  <si>
    <t>(таблица 2101)</t>
  </si>
  <si>
    <t>Категории обученных специалистов</t>
  </si>
  <si>
    <t>1.1.</t>
  </si>
  <si>
    <t>Х</t>
  </si>
  <si>
    <t>Обучено специалистов с немедицинским образованием, из них</t>
  </si>
  <si>
    <t>педагогов</t>
  </si>
  <si>
    <t>2.1.</t>
  </si>
  <si>
    <t>социальных работников</t>
  </si>
  <si>
    <t>2.2.</t>
  </si>
  <si>
    <t>2.3.</t>
  </si>
  <si>
    <t>руководителей предприятий/организаций, профсоюзов</t>
  </si>
  <si>
    <t>2.4.</t>
  </si>
  <si>
    <t xml:space="preserve">представителей некоммерческих организаций              </t>
  </si>
  <si>
    <t>2.5.</t>
  </si>
  <si>
    <t>работников ГИБДД МВД</t>
  </si>
  <si>
    <t>2.6.</t>
  </si>
  <si>
    <t>студентов высших и средних медицинских образовательных учреждений</t>
  </si>
  <si>
    <t>2.7.</t>
  </si>
  <si>
    <t>2.8.</t>
  </si>
  <si>
    <t xml:space="preserve">ВСЕГО обучено (сумма строк 1, 2) </t>
  </si>
  <si>
    <t>(таблица 2102)</t>
  </si>
  <si>
    <t>Мероприятие</t>
  </si>
  <si>
    <t>Часы</t>
  </si>
  <si>
    <t>(таблица 2201)</t>
  </si>
  <si>
    <t>Разработанные методические материалы</t>
  </si>
  <si>
    <t>Мультимедийные презентации</t>
  </si>
  <si>
    <t>Методические материалы</t>
  </si>
  <si>
    <t>ВСЕГО подготовлено материалов (сумма строк 1-5)</t>
  </si>
  <si>
    <t>(таблица 2202)</t>
  </si>
  <si>
    <t>Разработка информационных материалов для населения</t>
  </si>
  <si>
    <t>Санитарные бюллетени</t>
  </si>
  <si>
    <t>Памятки, буклеты</t>
  </si>
  <si>
    <t>Брошюры</t>
  </si>
  <si>
    <t>Рефераты</t>
  </si>
  <si>
    <t>Информационные материалы для стендов</t>
  </si>
  <si>
    <t>Плакаты</t>
  </si>
  <si>
    <t>Листовки</t>
  </si>
  <si>
    <t>Санитарно-просветительские лозунги</t>
  </si>
  <si>
    <t>(таблица 2301)</t>
  </si>
  <si>
    <t>Вновь разработано анкет</t>
  </si>
  <si>
    <t>Опрошено респондентов</t>
  </si>
  <si>
    <t>(таблица 2302)</t>
  </si>
  <si>
    <t>Темы анкетирований</t>
  </si>
  <si>
    <t>Число мероприятий</t>
  </si>
  <si>
    <t>Число респондентов</t>
  </si>
  <si>
    <t>Из низ детей</t>
  </si>
  <si>
    <t>Изучение распространенности факторов риска НИЗ, из них</t>
  </si>
  <si>
    <t>при диспансеризации взрослого населения</t>
  </si>
  <si>
    <t>1.2.</t>
  </si>
  <si>
    <t>распространённость курения</t>
  </si>
  <si>
    <t>1.3.</t>
  </si>
  <si>
    <t>прочие</t>
  </si>
  <si>
    <t>1.4</t>
  </si>
  <si>
    <t>Изучение информированности населения о НИЗ и ЗОЖ</t>
  </si>
  <si>
    <t>из них анкетирование в Школах здоровья</t>
  </si>
  <si>
    <t>(таблица 2401)</t>
  </si>
  <si>
    <t>Наименование мероприятий</t>
  </si>
  <si>
    <t>Число участников</t>
  </si>
  <si>
    <t>Пресс-конференции</t>
  </si>
  <si>
    <t xml:space="preserve">Выступления на телевидении, интервью </t>
  </si>
  <si>
    <t>из них на национальных языках</t>
  </si>
  <si>
    <t>Выступления по радио</t>
  </si>
  <si>
    <t>Прямые телефонные линии</t>
  </si>
  <si>
    <t xml:space="preserve">Публикации в печатных СМИ </t>
  </si>
  <si>
    <t>5.1</t>
  </si>
  <si>
    <t>Конкурсы, викторины</t>
  </si>
  <si>
    <t>Выставки</t>
  </si>
  <si>
    <t>"Круглые столы", тематические вечера</t>
  </si>
  <si>
    <t>Занятия в Школах здоровья</t>
  </si>
  <si>
    <t xml:space="preserve">Оформлено информационных стендов </t>
  </si>
  <si>
    <t>Подготовлено рецензий на разработанные методические и информационные материалы</t>
  </si>
  <si>
    <t>Итого часов по таблице</t>
  </si>
  <si>
    <t>(таблица 2500)</t>
  </si>
  <si>
    <t>Обучено населения по ЗОЖ и профилактике заболеваний</t>
  </si>
  <si>
    <t>Население трудоспособного возраста</t>
  </si>
  <si>
    <t>Дети и подростки</t>
  </si>
  <si>
    <t>Пенсионеры</t>
  </si>
  <si>
    <t>Всего (сумма 1-3)</t>
  </si>
  <si>
    <t>(таблица 2600)</t>
  </si>
  <si>
    <t>Наименование массового мероприятия, акции</t>
  </si>
  <si>
    <t>Участие в республиканских массовых мероприятиях, в том числе</t>
  </si>
  <si>
    <t>"Всемирный День борьбы против рака" (1 - да, 0 - нет)</t>
  </si>
  <si>
    <t>1.1</t>
  </si>
  <si>
    <t>"Всемирный День борьбы с туберкулезом" (1 - да, 0 - нет)</t>
  </si>
  <si>
    <t>1.2</t>
  </si>
  <si>
    <t>"Всемирный День здоровья" (1 - да, 0 - нет)</t>
  </si>
  <si>
    <t>1.3</t>
  </si>
  <si>
    <t>"Всемирный День борьбы с артериальной гипертонией" (1 - да, 0 - нет)</t>
  </si>
  <si>
    <t>"Всемирный День без табачного дыма 31 мая" (1 - да, 0 - нет)</t>
  </si>
  <si>
    <t>1.5</t>
  </si>
  <si>
    <t>1.6</t>
  </si>
  <si>
    <t>"Всемирный День сердца" ( 1 - да, 0 - нет)</t>
  </si>
  <si>
    <t>1.7</t>
  </si>
  <si>
    <t>"Международный День пожилых людей" (1 - да, 0 - нет)</t>
  </si>
  <si>
    <t>1.8</t>
  </si>
  <si>
    <t>"Всемирный День борьбы с инсультом" (1 - да, 0 - нет)</t>
  </si>
  <si>
    <t>1.9</t>
  </si>
  <si>
    <t>"Всемирный День борьбы с диабетом" (1 - да, 0 - нет)</t>
  </si>
  <si>
    <t>1.10</t>
  </si>
  <si>
    <t>1.11</t>
  </si>
  <si>
    <t>"Форум здоровья" (число мероприятий)</t>
  </si>
  <si>
    <t>1.12</t>
  </si>
  <si>
    <t>"Онкодесант" (число мероприятий)</t>
  </si>
  <si>
    <t>1.13</t>
  </si>
  <si>
    <t>"Кардиодесант" (число мероприятий)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</si>
  <si>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</si>
  <si>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</si>
  <si>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</si>
  <si>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</si>
  <si>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</si>
  <si>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</si>
  <si>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</si>
  <si>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</si>
  <si>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</si>
  <si>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Проведение других массовых профилактических мероприятий (более 50 участников)</t>
  </si>
  <si>
    <t>Всего (сумма строк 1, 2)</t>
  </si>
  <si>
    <t>Виды информационных материалов</t>
  </si>
  <si>
    <t>Всего наименований</t>
  </si>
  <si>
    <t>Тираж</t>
  </si>
  <si>
    <t>ИТОГО (сумма строк 1-4)</t>
  </si>
  <si>
    <t>Число прокатов</t>
  </si>
  <si>
    <t>РАЗДЕЛ 3. КОНСУЛЬТАТИВНО-ОЗДОРОВИТЕЛЬНАЯ ДЕЯТЕЛЬНОСТЬ КМП/ОМП</t>
  </si>
  <si>
    <t>(таблица 3000)</t>
  </si>
  <si>
    <t>Работа КМП/ОМП</t>
  </si>
  <si>
    <t>Всего</t>
  </si>
  <si>
    <t xml:space="preserve">Число посещений КМП/ОМП, из них                                                                                         </t>
  </si>
  <si>
    <t>1.4.</t>
  </si>
  <si>
    <t>прочие консультации</t>
  </si>
  <si>
    <t>1.5.</t>
  </si>
  <si>
    <t>оздоровительные услуги</t>
  </si>
  <si>
    <t>1.6.</t>
  </si>
  <si>
    <t>РАЗДЕЛ 4. ГОСЗАКАЗ ПО ГИГИЕНИЧЕСКОМУ ВОСПИТАНИЮ И ОБУЧЕНИЮ НАСЕЛЕНИЯ</t>
  </si>
  <si>
    <t>(таблица 4000)</t>
  </si>
  <si>
    <t>Госзаказ</t>
  </si>
  <si>
    <t xml:space="preserve">Выполнение госзаказа в     </t>
  </si>
  <si>
    <t xml:space="preserve">Госзаказ на </t>
  </si>
  <si>
    <t>году</t>
  </si>
  <si>
    <t>год</t>
  </si>
  <si>
    <t xml:space="preserve">План в часах </t>
  </si>
  <si>
    <t xml:space="preserve">Кол-во выполненных часов </t>
  </si>
  <si>
    <t xml:space="preserve">Процент выполнения </t>
  </si>
  <si>
    <t>РАЗДЕЛ 5. ФИНАНСИРОВАНИЕ ПРОФИЛАКТИЧЕСКОЙ ДЕЯТЕЛЬНОСТИ</t>
  </si>
  <si>
    <t>(таблица 5000)</t>
  </si>
  <si>
    <t>Наименование источников финансирования</t>
  </si>
  <si>
    <t>Общий объем финансовых средств (тыс.руб.)</t>
  </si>
  <si>
    <t>из них на выполнение (тыс.руб.)</t>
  </si>
  <si>
    <t>целевых программ</t>
  </si>
  <si>
    <t>популяционных мероприятий</t>
  </si>
  <si>
    <t>прочих мероприятий</t>
  </si>
  <si>
    <t>Утверждено</t>
  </si>
  <si>
    <t>Исполнено</t>
  </si>
  <si>
    <t>Муниципальный бюджет</t>
  </si>
  <si>
    <t>Бюджет УР</t>
  </si>
  <si>
    <t>Федеральный бюджет</t>
  </si>
  <si>
    <t>Средства ОМС</t>
  </si>
  <si>
    <t xml:space="preserve">Платные услуги  </t>
  </si>
  <si>
    <t xml:space="preserve">Спонсоры        </t>
  </si>
  <si>
    <t>Итого по всем источникам</t>
  </si>
  <si>
    <t>ВНИМАНИЕ! ДАННЫЕ ТАБЛИЦЫ ЗАПОЛНЯЮТСЯ АВТОМАТИЧЕСКИ. НИКАКИХ МАНИПУЛЯЦИЙ СО СТОРОНЫ ЛПУ ОНИ НЕ ТРЕБУЮТ.</t>
  </si>
  <si>
    <t>(таблицы1100, 1200)</t>
  </si>
  <si>
    <t>сайт</t>
  </si>
  <si>
    <t>главный врач</t>
  </si>
  <si>
    <t>ответственный за МП</t>
  </si>
  <si>
    <t>образование</t>
  </si>
  <si>
    <t>стаж по МП</t>
  </si>
  <si>
    <t>e-mail КМП/ОМП</t>
  </si>
  <si>
    <t>телефон КМП/ОМП</t>
  </si>
  <si>
    <t>врачи</t>
  </si>
  <si>
    <t>медсестры</t>
  </si>
  <si>
    <t>население</t>
  </si>
  <si>
    <t>из них дети</t>
  </si>
  <si>
    <t>штаты всего</t>
  </si>
  <si>
    <t>физ.лица</t>
  </si>
  <si>
    <t>ОМП</t>
  </si>
  <si>
    <t>КМП</t>
  </si>
  <si>
    <t>КЗР</t>
  </si>
  <si>
    <t>КООК</t>
  </si>
  <si>
    <t>радио</t>
  </si>
  <si>
    <t>стенды</t>
  </si>
  <si>
    <t>1.5.  ШТАТЫ КАБИНЕТА/ОТДЕЛЕНИЯ  ПРОФИЛАКТИКИ</t>
  </si>
  <si>
    <t>(таблицы 1500, 1600)</t>
  </si>
  <si>
    <t>Врачи, всего</t>
  </si>
  <si>
    <t>занято</t>
  </si>
  <si>
    <t>физ лиц</t>
  </si>
  <si>
    <t>совместители</t>
  </si>
  <si>
    <t>специалисты с высшим обр.</t>
  </si>
  <si>
    <t>мед.сестры</t>
  </si>
  <si>
    <t>фельдшер</t>
  </si>
  <si>
    <t>инструкторы по ГВ</t>
  </si>
  <si>
    <t>инструкторы по ЛФ</t>
  </si>
  <si>
    <t>прочий сред.перс.</t>
  </si>
  <si>
    <t>Прочий персонал КМП/ОМП</t>
  </si>
  <si>
    <t>всего штаты</t>
  </si>
  <si>
    <t>ПК</t>
  </si>
  <si>
    <t>принтер</t>
  </si>
  <si>
    <t>ксерокс</t>
  </si>
  <si>
    <t>сканер</t>
  </si>
  <si>
    <t>проектор</t>
  </si>
  <si>
    <t>экран</t>
  </si>
  <si>
    <t>DVD</t>
  </si>
  <si>
    <t>ТВ</t>
  </si>
  <si>
    <t>плакаты</t>
  </si>
  <si>
    <t>весы</t>
  </si>
  <si>
    <t>ростомер</t>
  </si>
  <si>
    <t>смокелайзер</t>
  </si>
  <si>
    <t>спирометр</t>
  </si>
  <si>
    <t>тонометр</t>
  </si>
  <si>
    <t>презентации</t>
  </si>
  <si>
    <t>2.1. ОБУЧЕНИЕ КАДРОВ ВОПРОСАМ ПРОФИЛАКТИКИ НЕИНФЕКЦИОННЫХ ЗАБОЛЕВАНИЙ И ФОРМИРОВАНИЯ ПРИВЕРЖЕННОСТИ К ЗДОРОВОМУ ОБРАЗУ ЖИЗНИ</t>
  </si>
  <si>
    <t>(таблицы 2101, 2102)</t>
  </si>
  <si>
    <t>обучено медработников</t>
  </si>
  <si>
    <t>обучено немед.кадров</t>
  </si>
  <si>
    <t>педагоги</t>
  </si>
  <si>
    <t>соц.работники</t>
  </si>
  <si>
    <t>Администрация МО</t>
  </si>
  <si>
    <t>руководители</t>
  </si>
  <si>
    <t>НКО</t>
  </si>
  <si>
    <t>ГИБДД</t>
  </si>
  <si>
    <t>студенты</t>
  </si>
  <si>
    <t>волонтеры</t>
  </si>
  <si>
    <t>ВСЕГО КАДРОВ</t>
  </si>
  <si>
    <t>доклады</t>
  </si>
  <si>
    <t>метод.рекомендации</t>
  </si>
  <si>
    <t xml:space="preserve"> </t>
  </si>
  <si>
    <t>2.2. ПОДГОТОВКА ИНФОРМАЦИОННЫХ И МЕТОДИЧЕСКИХ МАТЕРИАЛОВ ПО ПРОФИЛАКТИКЕ ЗАБОЛЕВАНИЙ И ФОРМИРОВАНИЮ ЗДОРОВОГО ОБРАЗА ЖИЗНИ</t>
  </si>
  <si>
    <t>(таблица 2201, 2202)</t>
  </si>
  <si>
    <t>проф.программы</t>
  </si>
  <si>
    <t>метод.материалы</t>
  </si>
  <si>
    <t>разработка лекций</t>
  </si>
  <si>
    <t>сан.бюллетени</t>
  </si>
  <si>
    <t>памятки</t>
  </si>
  <si>
    <t>брошюры</t>
  </si>
  <si>
    <t>рефераты</t>
  </si>
  <si>
    <t>информ.для стендов</t>
  </si>
  <si>
    <t>информ.для СМИ</t>
  </si>
  <si>
    <t>листовки</t>
  </si>
  <si>
    <t>лозунги</t>
  </si>
  <si>
    <t>видеоролики</t>
  </si>
  <si>
    <t>аудиоролики</t>
  </si>
  <si>
    <t>(таблицы 2301, 2302)</t>
  </si>
  <si>
    <t>Всего анкетирований</t>
  </si>
  <si>
    <t>распространенность ФР НИЗ</t>
  </si>
  <si>
    <t>из них по Д</t>
  </si>
  <si>
    <t>из них по ЗНО</t>
  </si>
  <si>
    <t>Информированность о ЗОЖ и НИЗ</t>
  </si>
  <si>
    <t>из них в ШЗ</t>
  </si>
  <si>
    <t>Изучение других вопросов</t>
  </si>
  <si>
    <t>число опросов</t>
  </si>
  <si>
    <t>число респондентов</t>
  </si>
  <si>
    <t>из них детей</t>
  </si>
  <si>
    <t>пресс-конференции</t>
  </si>
  <si>
    <t>из них на нац. языках</t>
  </si>
  <si>
    <t>прямая телефон.линия</t>
  </si>
  <si>
    <t>печать</t>
  </si>
  <si>
    <t>конкурсы, викторины</t>
  </si>
  <si>
    <t>выставки</t>
  </si>
  <si>
    <t>круглые столы</t>
  </si>
  <si>
    <t>уроки здоровья</t>
  </si>
  <si>
    <t>лекции</t>
  </si>
  <si>
    <t>школы здоровья</t>
  </si>
  <si>
    <t>видеодемострации</t>
  </si>
  <si>
    <t>КПК</t>
  </si>
  <si>
    <t>Он-лайн кабинет</t>
  </si>
  <si>
    <t>Телефон доверия</t>
  </si>
  <si>
    <t>Горячая линия</t>
  </si>
  <si>
    <t>оформлено стендов</t>
  </si>
  <si>
    <t>Рецензии</t>
  </si>
  <si>
    <t>Прочие мероприятия</t>
  </si>
  <si>
    <t>количество</t>
  </si>
  <si>
    <t>охват</t>
  </si>
  <si>
    <t>Трудоспособное</t>
  </si>
  <si>
    <t>Дети</t>
  </si>
  <si>
    <t>Всего массовых мероприятий</t>
  </si>
  <si>
    <t>из них других</t>
  </si>
  <si>
    <t>из них республиканских</t>
  </si>
  <si>
    <t>День сердца</t>
  </si>
  <si>
    <t>Онкодесант</t>
  </si>
  <si>
    <t>Памяток, буклетов</t>
  </si>
  <si>
    <t>Плакатов</t>
  </si>
  <si>
    <t>Баннеров</t>
  </si>
  <si>
    <t>Другое</t>
  </si>
  <si>
    <t>Ролики на телеэкранах</t>
  </si>
  <si>
    <t>тираж</t>
  </si>
  <si>
    <t>число прокатов</t>
  </si>
  <si>
    <t>РАЗДЕЛ 3. КОНСУЛЬТАТИВНО-ОЗДОРОВИТЕЛЬНАЯ ДЕЯТЕЛЬНОСТЬ ОМП/КМП</t>
  </si>
  <si>
    <t>Число посещений, всего</t>
  </si>
  <si>
    <t>УИПК</t>
  </si>
  <si>
    <t>УГПК (Школы здоровья)</t>
  </si>
  <si>
    <t>наблюдение 2 группы здоровья</t>
  </si>
  <si>
    <t>Он-лайн кабинет врача</t>
  </si>
  <si>
    <t>РАЗДЕЛ 4. ГОСЗАКАЗ ПО ГИГИЕНИЧЕСКОМУ ОБУЧЕНИЮ НАСЕЛЕНИЯ</t>
  </si>
  <si>
    <t>План на текущий год</t>
  </si>
  <si>
    <t>Выполнено часов</t>
  </si>
  <si>
    <t>% выполнения</t>
  </si>
  <si>
    <t>План на следующий год</t>
  </si>
  <si>
    <t>из них на выполнение</t>
  </si>
  <si>
    <t>ШКОЛЫ ЗДОРОВЬЯ</t>
  </si>
  <si>
    <t>Школа для пациентов с СН</t>
  </si>
  <si>
    <t>ШАГ</t>
  </si>
  <si>
    <t>обучено</t>
  </si>
  <si>
    <t>Количество школ</t>
  </si>
  <si>
    <t>Кабинеты помощи при отказе от курения</t>
  </si>
  <si>
    <t>Всего обратилось</t>
  </si>
  <si>
    <t>из них КПК</t>
  </si>
  <si>
    <t>из них УПК</t>
  </si>
  <si>
    <t>из них отказалось от курения</t>
  </si>
  <si>
    <t>другие виды помощи</t>
  </si>
  <si>
    <t>Врачи-терапевты</t>
  </si>
  <si>
    <t>1.3 СВЕДЕНИЯ ОБ УЧРЕЖДЕНИИ</t>
  </si>
  <si>
    <t xml:space="preserve">Контактный e-mail </t>
  </si>
  <si>
    <t xml:space="preserve">                       в том числе взрослое население (чел.)</t>
  </si>
  <si>
    <t xml:space="preserve">                      Физических лиц (без лиц, находящихся в декретном отпуске и отпуске по уходу за детьми с 0 до 3 лет)</t>
  </si>
  <si>
    <t xml:space="preserve">Наличие в медицинской организации: </t>
  </si>
  <si>
    <t xml:space="preserve">Количество телевизионных экранов в холлах учреждения </t>
  </si>
  <si>
    <t>№</t>
  </si>
  <si>
    <t>3.5</t>
  </si>
  <si>
    <t xml:space="preserve">1.5.  ШТАТЫ КАБИНЕТА/ОТДЕЛЕНИЯ  МЕДИЦИНСКОЙ ПРОФИЛАКТИКИ </t>
  </si>
  <si>
    <t>Секундомер</t>
  </si>
  <si>
    <t>Комплект оборудования для наглядной   пропаганды здорового образа жизни</t>
  </si>
  <si>
    <t>Кушетка</t>
  </si>
  <si>
    <t>Сантиметровая лента</t>
  </si>
  <si>
    <t>Стол</t>
  </si>
  <si>
    <t>Стулья</t>
  </si>
  <si>
    <t>Шкаф для документов</t>
  </si>
  <si>
    <t>Вешалка для одежды</t>
  </si>
  <si>
    <t>Процедурный столик</t>
  </si>
  <si>
    <t>Бактерицидная лампа</t>
  </si>
  <si>
    <t>Контейнер для замачивания одноразовых мундштуков, тест-полосок</t>
  </si>
  <si>
    <t>представителей Администрации муниципальных образований</t>
  </si>
  <si>
    <t xml:space="preserve">Профилактические программы </t>
  </si>
  <si>
    <t xml:space="preserve">Видеоролики, разработанные специалистами медицинской организации  </t>
  </si>
  <si>
    <t xml:space="preserve">Аудиоролики, разработанные специалистами медицинской организации  </t>
  </si>
  <si>
    <t>на выявление ранних признаков ЗНО</t>
  </si>
  <si>
    <t xml:space="preserve">По другим вопросам </t>
  </si>
  <si>
    <t>ВСЕГО подготовлено материалов (сумма строк 1- 11)</t>
  </si>
  <si>
    <t>Работа «Телефона доверия»</t>
  </si>
  <si>
    <t>Работа «Горячих линий»</t>
  </si>
  <si>
    <t>1.24</t>
  </si>
  <si>
    <t>1.25</t>
  </si>
  <si>
    <t>1.26</t>
  </si>
  <si>
    <t>1.27</t>
  </si>
  <si>
    <t>"Всемирный День борьбы со СПИДом" (1 - да, 0 - нет)</t>
  </si>
  <si>
    <t>"Единая неделя иммунизации" (1 - да, 0 - нет)</t>
  </si>
  <si>
    <t>Всего анкетирований (сумма строк 1, 2, 3)</t>
  </si>
  <si>
    <t>Издано других материалов (перечислить в пояснительной)</t>
  </si>
  <si>
    <t>Число  наименований роликов</t>
  </si>
  <si>
    <t>Ф. И. О.</t>
  </si>
  <si>
    <t xml:space="preserve">Основная должность </t>
  </si>
  <si>
    <t>Количество групп в социальных сетях (в пояснительной записке указать ссылки)</t>
  </si>
  <si>
    <t xml:space="preserve">1.4. СТРУКТУРА ОТДЕЛЕНИЯ  МЕДИЦИНСКОЙ ПРОФИЛАКТИКИ </t>
  </si>
  <si>
    <t xml:space="preserve">                                             СВЕДЕНИЯ О ДЕЯТЕЛЬНОСТИ </t>
  </si>
  <si>
    <t xml:space="preserve">     ЗА</t>
  </si>
  <si>
    <t>Специалисты с высшим немедицинским  образованием,           из них</t>
  </si>
  <si>
    <t>"Сегодня модно быть здоровым" (1-да, 0-нет)</t>
  </si>
  <si>
    <t>Ответственный за профилактическую</t>
  </si>
  <si>
    <t>работу в медицинской организации</t>
  </si>
  <si>
    <r>
      <t>Число медицинских работников, обученных методике профилактики заболеваний и укрепления здоровья</t>
    </r>
    <r>
      <rPr>
        <sz val="12"/>
        <color indexed="8"/>
        <rFont val="Times New Roman"/>
        <family val="1"/>
        <charset val="204"/>
      </rPr>
      <t>, чел.</t>
    </r>
  </si>
  <si>
    <r>
      <t>Число лиц, обученных основам здорового образа жизни</t>
    </r>
    <r>
      <rPr>
        <sz val="12"/>
        <color indexed="8"/>
        <rFont val="Times New Roman"/>
        <family val="1"/>
        <charset val="204"/>
      </rPr>
      <t>, чел.</t>
    </r>
  </si>
  <si>
    <r>
      <t>Число пациентов, обученных в Школах здоровья - всего, чел.</t>
    </r>
    <r>
      <rPr>
        <sz val="12"/>
        <color indexed="8"/>
        <rFont val="Calibri"/>
        <family val="2"/>
        <charset val="204"/>
      </rPr>
      <t xml:space="preserve"> </t>
    </r>
  </si>
  <si>
    <t xml:space="preserve">в том числе: школе для беременных </t>
  </si>
  <si>
    <r>
      <t xml:space="preserve">школе для пациентов с сердечной </t>
    </r>
    <r>
      <rPr>
        <sz val="12"/>
        <color indexed="8"/>
        <rFont val="Times New Roman"/>
        <family val="1"/>
        <charset val="204"/>
      </rPr>
      <t>недостаточностью</t>
    </r>
    <r>
      <rPr>
        <sz val="12"/>
        <color indexed="8"/>
        <rFont val="Calibri"/>
        <family val="2"/>
        <charset val="204"/>
      </rPr>
      <t xml:space="preserve"> </t>
    </r>
  </si>
  <si>
    <r>
      <t>школе для пациентов на хроническом диализе</t>
    </r>
    <r>
      <rPr>
        <sz val="12"/>
        <color indexed="8"/>
        <rFont val="Calibri"/>
        <family val="2"/>
        <charset val="204"/>
      </rPr>
      <t xml:space="preserve"> </t>
    </r>
  </si>
  <si>
    <r>
      <t xml:space="preserve">школе для пациентов с заболеваниями суставов и </t>
    </r>
    <r>
      <rPr>
        <sz val="12"/>
        <color indexed="8"/>
        <rFont val="Times New Roman"/>
        <family val="1"/>
        <charset val="204"/>
      </rPr>
      <t>позвоночника</t>
    </r>
  </si>
  <si>
    <r>
      <t>школе для пациентов с бронхиальной астмой</t>
    </r>
    <r>
      <rPr>
        <sz val="12"/>
        <color indexed="8"/>
        <rFont val="Calibri"/>
        <family val="2"/>
        <charset val="204"/>
      </rPr>
      <t xml:space="preserve"> </t>
    </r>
  </si>
  <si>
    <t>школе здорового образа жизни</t>
  </si>
  <si>
    <r>
      <t>школе для пациентов с сахарным диабетом</t>
    </r>
    <r>
      <rPr>
        <sz val="12"/>
        <color indexed="8"/>
        <rFont val="Calibri"/>
        <family val="2"/>
        <charset val="204"/>
      </rPr>
      <t xml:space="preserve"> </t>
    </r>
  </si>
  <si>
    <r>
      <t xml:space="preserve">школе для пациентов с артериальной </t>
    </r>
    <r>
      <rPr>
        <sz val="12"/>
        <color indexed="8"/>
        <rFont val="Times New Roman"/>
        <family val="1"/>
        <charset val="204"/>
      </rPr>
      <t>гипертензией</t>
    </r>
  </si>
  <si>
    <t>школе для пациентов, перенёсших ОНМК</t>
  </si>
  <si>
    <t>школе для пациентов, с ИБС и перенёсших инфаркт миокарда</t>
  </si>
  <si>
    <r>
      <t>прочих школах:</t>
    </r>
    <r>
      <rPr>
        <sz val="12"/>
        <color indexed="8"/>
        <rFont val="Calibri"/>
        <family val="2"/>
        <charset val="204"/>
      </rPr>
      <t xml:space="preserve"> </t>
    </r>
  </si>
  <si>
    <t>1.</t>
  </si>
  <si>
    <t>2.</t>
  </si>
  <si>
    <t>3.</t>
  </si>
  <si>
    <t>4.</t>
  </si>
  <si>
    <t>5.</t>
  </si>
  <si>
    <t>6.</t>
  </si>
  <si>
    <t>7.</t>
  </si>
  <si>
    <t>8.</t>
  </si>
  <si>
    <r>
      <t>Число проведенных массовых мероприятий, ед.</t>
    </r>
    <r>
      <rPr>
        <sz val="12"/>
        <color indexed="8"/>
        <rFont val="Calibri"/>
        <family val="2"/>
        <charset val="204"/>
      </rPr>
      <t xml:space="preserve"> </t>
    </r>
  </si>
  <si>
    <r>
      <t>Число лиц, участвующих в мероприятиях, чел.</t>
    </r>
    <r>
      <rPr>
        <sz val="12"/>
        <color indexed="8"/>
        <rFont val="Calibri"/>
        <family val="2"/>
        <charset val="204"/>
      </rPr>
      <t xml:space="preserve"> </t>
    </r>
  </si>
  <si>
    <t>Школа для пациентов с аллергическими заболеваниями, атопич. дерматитом</t>
  </si>
  <si>
    <t>Школа для беременных в женской консультации, родильном доме</t>
  </si>
  <si>
    <t>Школа материнства (молодой матери)  в роддомах</t>
  </si>
  <si>
    <t>Школа молодой матери в детских поликлиниках</t>
  </si>
  <si>
    <t>Школа для пациентов с ВИЧ</t>
  </si>
  <si>
    <t>Школа профилактики АГ в центре здоровья</t>
  </si>
  <si>
    <t>Школа профилактики БА в центре здоровья</t>
  </si>
  <si>
    <t>Школа профилактики СД в центре здоровья</t>
  </si>
  <si>
    <t>Школа профилактики заболеваний костно-мышечной системы в центре здоровья</t>
  </si>
  <si>
    <t>Школа профилактики онкологических заболеваний</t>
  </si>
  <si>
    <r>
      <t>№ строки</t>
    </r>
    <r>
      <rPr>
        <sz val="12"/>
        <color indexed="8"/>
        <rFont val="Calibri"/>
        <family val="2"/>
        <charset val="204"/>
      </rPr>
      <t xml:space="preserve"> </t>
    </r>
  </si>
  <si>
    <t>должность</t>
  </si>
  <si>
    <t>из них взрослые</t>
  </si>
  <si>
    <t>Конференц-зал</t>
  </si>
  <si>
    <t>Количество мест</t>
  </si>
  <si>
    <t xml:space="preserve">Телеэкраны </t>
  </si>
  <si>
    <t>врачи методисты</t>
  </si>
  <si>
    <t>врачи по ГВ</t>
  </si>
  <si>
    <t>врачи по МП</t>
  </si>
  <si>
    <t>прочие инструкторы ГВ</t>
  </si>
  <si>
    <t>кушетка</t>
  </si>
  <si>
    <t>стол</t>
  </si>
  <si>
    <t>стулья</t>
  </si>
  <si>
    <t>шкаф</t>
  </si>
  <si>
    <t>вешалка</t>
  </si>
  <si>
    <t>проц.стол</t>
  </si>
  <si>
    <t>бак.лампа</t>
  </si>
  <si>
    <t>тв</t>
  </si>
  <si>
    <t>фото</t>
  </si>
  <si>
    <t>биоимпед.</t>
  </si>
  <si>
    <t>секундомер</t>
  </si>
  <si>
    <t>лента</t>
  </si>
  <si>
    <t>ВГД</t>
  </si>
  <si>
    <t>ХС</t>
  </si>
  <si>
    <t>ГЛЮ</t>
  </si>
  <si>
    <t>фильмы</t>
  </si>
  <si>
    <t>нагляд.оборудование</t>
  </si>
  <si>
    <t>прочее</t>
  </si>
  <si>
    <t>Комплект разработанной Школы здоровья</t>
  </si>
  <si>
    <t>ШЗ</t>
  </si>
  <si>
    <t>ОНКО</t>
  </si>
  <si>
    <t>Туберкулёз</t>
  </si>
  <si>
    <t>ВДЗ</t>
  </si>
  <si>
    <t>АГ</t>
  </si>
  <si>
    <t>ВДБТД</t>
  </si>
  <si>
    <t>ДПЧ</t>
  </si>
  <si>
    <t>ДБИ</t>
  </si>
  <si>
    <t>СД</t>
  </si>
  <si>
    <t>СПИД</t>
  </si>
  <si>
    <t>ФЗ</t>
  </si>
  <si>
    <t>ЕНИ</t>
  </si>
  <si>
    <t>Ролики на ТВ</t>
  </si>
  <si>
    <t>Атеросклекроз</t>
  </si>
  <si>
    <t>ИМ</t>
  </si>
  <si>
    <t>Коронарный клуб</t>
  </si>
  <si>
    <t>ОНМК</t>
  </si>
  <si>
    <t>ПП ЦНС</t>
  </si>
  <si>
    <t>эпилепсия</t>
  </si>
  <si>
    <t>ДЦП</t>
  </si>
  <si>
    <t>Паркенсон</t>
  </si>
  <si>
    <t>ОНПР</t>
  </si>
  <si>
    <t>гепатит</t>
  </si>
  <si>
    <t>ОКИ</t>
  </si>
  <si>
    <t>Туберкулез</t>
  </si>
  <si>
    <t>БА</t>
  </si>
  <si>
    <t>ХОБЛ</t>
  </si>
  <si>
    <t>суставы</t>
  </si>
  <si>
    <t>онко</t>
  </si>
  <si>
    <t>аллегич</t>
  </si>
  <si>
    <t>Псориаз</t>
  </si>
  <si>
    <t>Глаза</t>
  </si>
  <si>
    <t>Муковисцедоз</t>
  </si>
  <si>
    <t>ВИЧ</t>
  </si>
  <si>
    <t>Почки</t>
  </si>
  <si>
    <t>Диализ</t>
  </si>
  <si>
    <t>Беременные ЖК</t>
  </si>
  <si>
    <t>Беременые ДП</t>
  </si>
  <si>
    <t>Школа молодой матери роддом</t>
  </si>
  <si>
    <t>Школа молодой матери ДП</t>
  </si>
  <si>
    <t>ДДУ</t>
  </si>
  <si>
    <t>опекуны</t>
  </si>
  <si>
    <t>грудное вскармливание</t>
  </si>
  <si>
    <t>ФР</t>
  </si>
  <si>
    <t>Антистресс</t>
  </si>
  <si>
    <t>курение</t>
  </si>
  <si>
    <t>профилактика табакокурения</t>
  </si>
  <si>
    <t>профилактика АГ</t>
  </si>
  <si>
    <t>профилактика БА</t>
  </si>
  <si>
    <t>профилактика СД</t>
  </si>
  <si>
    <t>профилактика КМН</t>
  </si>
  <si>
    <t>ЗОЖ</t>
  </si>
  <si>
    <t>репрод.подростков</t>
  </si>
  <si>
    <t>репродукт. Женщин</t>
  </si>
  <si>
    <t>активное долголетие</t>
  </si>
  <si>
    <t>ЖКТ</t>
  </si>
  <si>
    <t>Школа материнства для беременных в детских поликлиниках</t>
  </si>
  <si>
    <t>Другое (перечислить в пояснительной записке)</t>
  </si>
  <si>
    <t>2.1. ОБУЧЕНИЕ КАДРОВ ВОПРОСАМ ПРОФИЛАКТИКИ ЗАБОЛЕВАНИЙ И ФОРМИРОВАНИЮ ЗДОРОВОГО ОБРАЗА ЖИЗНИ</t>
  </si>
  <si>
    <t>2.2. ПОДГОТОВКА ИНФОРМАЦИОННЫХ И МЕТОДИЧЕСКИХ МАТЕРИАЛОВ ПО ВОПРОСАМ ПРОФИЛАКТИКИ ЗАБОЛЕВАНИЙ И ФОРМИРОВАНИЮ ЗДОРОВОГО ОБРАЗА ЖИЗНИ</t>
  </si>
  <si>
    <t>Количество посадочных мест в конференц-зале</t>
  </si>
  <si>
    <t>________________</t>
  </si>
  <si>
    <t xml:space="preserve">Телефон/факс (с кодом города) </t>
  </si>
  <si>
    <t xml:space="preserve">Ф.И.О. главного врача </t>
  </si>
  <si>
    <t>Контактный телефон  (рабочий, мобильный)  с кодом города</t>
  </si>
  <si>
    <t>Согласовано</t>
  </si>
  <si>
    <t>Ф.И.О. заведующего ОМП/КМП (при наличии)</t>
  </si>
  <si>
    <t>Обучено медицинских работников (врачи, средний медицинский персонал), всего</t>
  </si>
  <si>
    <t>Видеодемонстрации (показ фильмов)</t>
  </si>
  <si>
    <t>Беседы</t>
  </si>
  <si>
    <t>1.28</t>
  </si>
  <si>
    <t>"Теплоход здоровья" (число мероприятий)</t>
  </si>
  <si>
    <t>"Всероссийский день трезвости" (1 - да, 0 - нет)</t>
  </si>
  <si>
    <t>"Всемирный день борьбы с раком молочной железы" (1 - да, 0 - нет)</t>
  </si>
  <si>
    <t>"Здоровые зубки-здоровые детки" (1 - да, 0 - нет)</t>
  </si>
  <si>
    <t>Информационная кампания по информированию о первых признаках инсульта и инфаркта (1 - да, 0 - нет)</t>
  </si>
  <si>
    <t>Размещено баннеров (в пояснительной перечислить названия и места размещения)</t>
  </si>
  <si>
    <t>Продемонстрировано роликов в местах массового скопления людей , в том числе в холле мед.организации</t>
  </si>
  <si>
    <t xml:space="preserve">Кабинета здорового ребёнка (количество) </t>
  </si>
  <si>
    <t>Количество  в подведомственных образовательных учреждениях  эстетично оформленных  стендов по профилактике и ЗОЖ</t>
  </si>
  <si>
    <t xml:space="preserve">Школа для пациентов с ОНПР </t>
  </si>
  <si>
    <t>Школа коррекции факторов риска НИЗ</t>
  </si>
  <si>
    <t>Школа для желающих снизить вес (в том числе, Школа правильного питания)</t>
  </si>
  <si>
    <r>
      <t>Школа профилактики табакокурения</t>
    </r>
    <r>
      <rPr>
        <b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для подростков </t>
    </r>
  </si>
  <si>
    <t>Таблица 2. СВЕДЕНИЯ О РАБОТЕ КАБИНЕТА ПОМОЩИ ПРИ ОТКАЗЕ ОТ КУРЕНИЯ И ШКОЛ ДЛЯ ЖЕЛАЮЩИХ БРОСИТЬ КУРИТЬ</t>
  </si>
  <si>
    <t>Количество проведенных мероприятий</t>
  </si>
  <si>
    <t xml:space="preserve">Число обратившихся </t>
  </si>
  <si>
    <t>Кабинет помощи при отказе от курения</t>
  </si>
  <si>
    <t>Трезвость</t>
  </si>
  <si>
    <t>Зубки</t>
  </si>
  <si>
    <t>Инсльт, инфаркт</t>
  </si>
  <si>
    <t>Рак молочной железы</t>
  </si>
  <si>
    <t>Теплоход</t>
  </si>
  <si>
    <t>УЗ</t>
  </si>
  <si>
    <t>кардиодесант</t>
  </si>
  <si>
    <t>темат.обучение</t>
  </si>
  <si>
    <t>переподготовка</t>
  </si>
  <si>
    <t>Психологи</t>
  </si>
  <si>
    <t>прочие штаты не ОМП</t>
  </si>
  <si>
    <t>по курению</t>
  </si>
  <si>
    <t>1.23</t>
  </si>
  <si>
    <t>отказалось от курения в Школах</t>
  </si>
  <si>
    <t>до 18 лет</t>
  </si>
  <si>
    <t>старше 60 лет</t>
  </si>
  <si>
    <t>репрод. подростков</t>
  </si>
  <si>
    <t>Количество стационарных информационных стендов по профилактике в медицинской организации (включая ФАПы, врачебные амбулатории)</t>
  </si>
  <si>
    <t>стенды в школах</t>
  </si>
  <si>
    <t>краткое профилактическое консультирование                                                 при профилактическом осмотре, в том числе диспансеризации</t>
  </si>
  <si>
    <t>из них для родителей детей в возрасте 0-2 года включительно</t>
  </si>
  <si>
    <t>из них детей в возрасте 0-2 года включительно</t>
  </si>
  <si>
    <t>Число детей, родители (законные представители) которых прошли обучение в Школах здоровья</t>
  </si>
  <si>
    <t>в том числе до 18 лет</t>
  </si>
  <si>
    <t>предварительная</t>
  </si>
  <si>
    <t>в том числе старше 60 лет</t>
  </si>
  <si>
    <t>Продемонстрировано роликов на телевидении</t>
  </si>
  <si>
    <t>ВСЕГО (сумма строк1, 2, 3, 4)</t>
  </si>
  <si>
    <t>в том числе родители детей  до 2 лет</t>
  </si>
  <si>
    <t>Число школ для родителей, дети которых больны хроническими заболеваниями</t>
  </si>
  <si>
    <t>(обязательно приложить бумажный вариант выписки из штатного расписания, заверенного руководителем организации или заместителем руководителя организации, или руководителем кадровой службы, или экономистом)</t>
  </si>
  <si>
    <t>Анализатор окиси углерода выдыхаемого воздуха с определением карбоксигемоглобина (смокелайзер)</t>
  </si>
  <si>
    <t>волонтёров</t>
  </si>
  <si>
    <t>Подготовленные доклады к совещаниям, семинарам, конференциям по вопросам профилактики и формирования ЗОЖ</t>
  </si>
  <si>
    <t>Прочие мероприятия по обучению населения (мастер-классы, разминки, флэш-мобы и т.п.)</t>
  </si>
  <si>
    <t>Напечатано памяток и буклетов (перечислить в пояснительной)</t>
  </si>
  <si>
    <t>Напечатано плакатов (перечислить в пояснительной)</t>
  </si>
  <si>
    <t>Школа для пациентов с муковисцидозом</t>
  </si>
  <si>
    <t xml:space="preserve">                                      ПО  МЕДИЦИНСКОЙ ПРОФИЛАКТИКЕ</t>
  </si>
  <si>
    <t>ДЕЯТЕЛЬНОСТЬ ПО МЕДИЦИНСКОЙ ПРОФИЛАКТИКЕ</t>
  </si>
  <si>
    <t>акушерка</t>
  </si>
  <si>
    <t>3.6</t>
  </si>
  <si>
    <t>Средний медицинский персонал с высшим образованием (из общего числа среднего медперсонала)</t>
  </si>
  <si>
    <t xml:space="preserve">                      Физические лица, находящиеся в декретном отпуске, отпуске по уходу за ребенком 0-3 лет</t>
  </si>
  <si>
    <t>родителей</t>
  </si>
  <si>
    <t>2.9.</t>
  </si>
  <si>
    <t>Краткое консультирование в Кабинете помощи при отказе от курения</t>
  </si>
  <si>
    <t>Углубленное консультирование в Кабинете помощи при отказе от курения</t>
  </si>
  <si>
    <t>Краткое профилактическое консультирование (во время проведения акции, в рамках диспансеризации)</t>
  </si>
  <si>
    <t xml:space="preserve">Лекции для населения в учреждении </t>
  </si>
  <si>
    <t>Лекции для населения на выезде</t>
  </si>
  <si>
    <t>2.3 ИЗДАТЕЛЬСКАЯ ДЕЯТЕЛЬНОСТЬ</t>
  </si>
  <si>
    <t>2.4 АНКЕТИРОВАНИЕ, СОЦИОЛОГИЧЕСКИЕ ИССЛЕДОВАНИЯ ПО ВОПРОСАМ ПРОФИЛАКТИКИ ЗАБОЛЕВАНИЙ И ФОРМИРОВАНИЯ ЗДОРОВОГО ОБРАЗА ЖИЗНИ</t>
  </si>
  <si>
    <t>(таблица 2402)</t>
  </si>
  <si>
    <t xml:space="preserve">2.5  ГИГИЕНИЧЕСКОЕ ВОСПИТАНИЕ И ОБУЧЕНИЕ НАСЕЛЕНИЯ </t>
  </si>
  <si>
    <t>2.6 КАТЕГОРИИ ОБУЧЕННЫХ ЗДОРОВОМУ ОБРАЗУ ЖИЗНИ И ПРОФИЛАКТИКЕ ЗАБОЛЕВАНИЙ  И ФОРМИРОВАНИЮ ЗДОРОВОГО ОБРАЗА ЖИЗНИ</t>
  </si>
  <si>
    <t>2.7 МАССОВЫЕ ПРОФИЛАКТИЧЕСКИЕ МЕРОПРИЯТИЯ</t>
  </si>
  <si>
    <t>(таблица 2700)</t>
  </si>
  <si>
    <t xml:space="preserve">12.1 </t>
  </si>
  <si>
    <t>12.2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</si>
  <si>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наименование организации</t>
    </r>
  </si>
  <si>
    <r>
      <t xml:space="preserve">Наличие </t>
    </r>
    <r>
      <rPr>
        <b/>
        <sz val="11"/>
        <color indexed="8"/>
        <rFont val="Times New Roman"/>
        <family val="1"/>
        <charset val="204"/>
      </rPr>
      <t>переподготовки</t>
    </r>
    <r>
      <rPr>
        <sz val="11"/>
        <color indexed="8"/>
        <rFont val="Times New Roman"/>
        <family val="1"/>
        <charset val="204"/>
      </rPr>
      <t xml:space="preserve"> по гигиеническому воспитанию, медицинской профилактике         (указать  год учебы)</t>
    </r>
  </si>
  <si>
    <r>
      <t xml:space="preserve">Наличие </t>
    </r>
    <r>
      <rPr>
        <b/>
        <sz val="11"/>
        <color indexed="8"/>
        <rFont val="Times New Roman"/>
        <family val="1"/>
        <charset val="204"/>
      </rPr>
      <t>тематического</t>
    </r>
    <r>
      <rPr>
        <sz val="11"/>
        <color indexed="8"/>
        <rFont val="Times New Roman"/>
        <family val="1"/>
        <charset val="204"/>
      </rPr>
      <t xml:space="preserve"> усовершенствования  по профилактике заболеваний и формированию ЗОЖ                       (указать год учебы)   </t>
    </r>
  </si>
  <si>
    <r>
      <t xml:space="preserve">Структурные подразделения в составе ОМП </t>
    </r>
    <r>
      <rPr>
        <sz val="11"/>
        <color indexed="8"/>
        <rFont val="Times New Roman"/>
        <family val="1"/>
        <charset val="204"/>
      </rPr>
      <t>(из положения об ОМП)</t>
    </r>
  </si>
  <si>
    <r>
      <t>(</t>
    </r>
    <r>
      <rPr>
        <sz val="11"/>
        <color indexed="8"/>
        <rFont val="Times New Roman"/>
        <family val="1"/>
        <charset val="204"/>
      </rPr>
      <t xml:space="preserve">таблица 1600) </t>
    </r>
  </si>
  <si>
    <r>
      <t>1.7. МАТЕРИАЛЬНО-ТЕХНИЧЕСКОЕ ОСНАЩЕНИЕ СЛУЖБЫ МЕДИЦИНСКОЙ ПРОФИЛАКТИКИ</t>
    </r>
    <r>
      <rPr>
        <b/>
        <sz val="11"/>
        <color indexed="8"/>
        <rFont val="Times New Roman"/>
        <family val="1"/>
        <charset val="204"/>
      </rPr>
      <t xml:space="preserve"> </t>
    </r>
  </si>
  <si>
    <r>
      <t>(</t>
    </r>
    <r>
      <rPr>
        <sz val="11"/>
        <color indexed="8"/>
        <rFont val="Times New Roman"/>
        <family val="1"/>
        <charset val="204"/>
      </rPr>
      <t xml:space="preserve">таблица 1700) </t>
    </r>
  </si>
  <si>
    <r>
      <t>Дано методических консультаций по проведению обучения населения</t>
    </r>
    <r>
      <rPr>
        <b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вопросам профилактики НИЗ и формирования ЗОЖ</t>
    </r>
  </si>
  <si>
    <t>(таблица 3001)</t>
  </si>
  <si>
    <t>Условия проведения углубленного профилактического консультирования</t>
  </si>
  <si>
    <t>Углубленное профилактическое консультирование в рамках 2 этапа диспансеризации проводится в следующих подразделениях:</t>
  </si>
  <si>
    <t xml:space="preserve">отделение (кабинет) медицинской профилактики (1 - да, 2 - нет)
</t>
  </si>
  <si>
    <t>центр здоровья (1 - да, 2 - нет)</t>
  </si>
  <si>
    <t>кабинет врача-терапевта участкового (1 - да, 2 - нет)</t>
  </si>
  <si>
    <t>не проводится  (1 - да, 2 - нет)</t>
  </si>
  <si>
    <t xml:space="preserve">иное (проводится врачами-специалистами по профилю риска ХНИЗ) 
(1 - да, 2 - нет)
</t>
  </si>
  <si>
    <t>Углубленное профилактическое консультирование в рамках 2 этапа диспансеризации проводится следующими специалистами:</t>
  </si>
  <si>
    <t>2.5</t>
  </si>
  <si>
    <t>2.6</t>
  </si>
  <si>
    <t>2.7</t>
  </si>
  <si>
    <t>врачом ОМП/КМП или центра здоровья (1 - да, 2 - нет)</t>
  </si>
  <si>
    <t xml:space="preserve">участковым врачом-терапевтом (1 - да, 2 - нет)
 </t>
  </si>
  <si>
    <t xml:space="preserve">участковым фельдшером (1 - да, 2 - нет)
</t>
  </si>
  <si>
    <t xml:space="preserve">участковой медицинской сестрой (1 - да, 2 - нет)
</t>
  </si>
  <si>
    <t xml:space="preserve">другими специалистами (1 - да, 2 - нет)
</t>
  </si>
  <si>
    <t xml:space="preserve">не проводится (1 - да, 2 - нет)
</t>
  </si>
  <si>
    <t xml:space="preserve">средним медицинским работником ОМП/КМП или центра здоровья 
(1 - да, 2 - нет)
</t>
  </si>
  <si>
    <t>Углубленная диспансеризация</t>
  </si>
  <si>
    <t>Участвуют ли специалисты кабинета (отделения) медицинской профилактики, Центра здоровья в проведении углубленной диспансеризации? (1 - да, 2 - нет)</t>
  </si>
  <si>
    <t>Углубленная диспансеризация проводится: 
1 - только в рамках ПМО и ДОГВН (без предварительного прохождения ПМО и ДОГВН не может проводиться УД), 
2 - как самостоятельное мероприятие не зависимо от факта прохождения ПМО или ДОГВН в текущем году, 
3 - на усмотрение врача</t>
  </si>
  <si>
    <t xml:space="preserve">Диспансерное наблюдение пациентов с высоким риском </t>
  </si>
  <si>
    <t>Проводятся ли телемедицинские консультации в рамках диспансерного наблюдения? (1 - да, 2 - нет)</t>
  </si>
  <si>
    <t>В чем на Ваш взгляд заключаются основные проблемы при проведении диспансерного наблюдения пациентов высокого риска? (возможно несколько вариантов ответа)
1 - отсутствие финансирования
2- отсутствие методической базы
3 - отсутствие нормативно-правового регулирования диспансерного ведения пациентов высокого риска
4 - отсутствие врача по медицинской профилактике</t>
  </si>
  <si>
    <t xml:space="preserve">Диспансерное наблюдение по какому фактору риска ХНИЗ Вы считаете наиболее целесообразным? (возможно несколько вариантов ответа)
1 - ожирение
2 - курение
3 - пагубное потребление алкоголя
</t>
  </si>
  <si>
    <r>
      <t xml:space="preserve">Где завершается ПМО/диспансеризация?
</t>
    </r>
    <r>
      <rPr>
        <sz val="11"/>
        <color theme="1"/>
        <rFont val="Times New Roman"/>
        <family val="1"/>
        <charset val="204"/>
      </rPr>
      <t xml:space="preserve">1 - в кабинете (отделении) медицинской профилактики, центре здоровья
2 - в кабинете врача-терапевта участкового
</t>
    </r>
  </si>
  <si>
    <t>4.1</t>
  </si>
  <si>
    <t>4.2</t>
  </si>
  <si>
    <t>4.3</t>
  </si>
  <si>
    <t xml:space="preserve">                     Физических лиц (без лиц, находящихся в декретном отпуске и отпуске по уходу за детьми с 0 до 3 лет)</t>
  </si>
  <si>
    <t xml:space="preserve">                     Физические лица, находящиеся в декретном отпуске, отпуске по уходу за ребенком 0-3 лет</t>
  </si>
  <si>
    <t>Тематические недели ( 1 - да, 0 - нет)</t>
  </si>
  <si>
    <t>1.29</t>
  </si>
  <si>
    <r>
      <t xml:space="preserve">"Прогулка с врачом" </t>
    </r>
    <r>
      <rPr>
        <b/>
        <sz val="11"/>
        <color theme="1"/>
        <rFont val="Times New Roman"/>
        <family val="1"/>
        <charset val="204"/>
      </rPr>
      <t xml:space="preserve">вне г. Ижевска! </t>
    </r>
    <r>
      <rPr>
        <sz val="11"/>
        <color theme="1"/>
        <rFont val="Times New Roman"/>
        <family val="1"/>
        <charset val="204"/>
      </rPr>
      <t>(число мероприятий)</t>
    </r>
  </si>
  <si>
    <t>углублённое индивидуальное профилактическое консультирование в рамках 2 этапа диспансеризации</t>
  </si>
  <si>
    <t xml:space="preserve">Трансляция социальных роликов по профилактике заболеваний и ЗОЖ на телеэкранах </t>
  </si>
  <si>
    <t>Уроки здоровья (с детьми)</t>
  </si>
  <si>
    <t xml:space="preserve">БУЗ УР </t>
  </si>
  <si>
    <t>"Улица здоровья"  (число мероприятий)</t>
  </si>
  <si>
    <t>физ.лица (в отпуске по уходу)</t>
  </si>
  <si>
    <t>СМП с вышкой</t>
  </si>
  <si>
    <t>родители</t>
  </si>
  <si>
    <t>2.4 МОНИТОРИНГ РАСПРОСТРАНЕННОСТИ ФАКТОРОВ РИСКА НЕИНФЕКЦИОННЫХ ЗАБОЛЕВАНИЙ И ИНФОРМИРОВАННОСТИ НАСЕЛЕНИЯ В ВОПРОСАХ ПРОФИЛАКТИКИ ЗАБОЛЕВАНИЙ И ФОРМИРОВАНИЯ ЗДОРОВОГО ОБРАЗА ЖИЗНИ</t>
  </si>
  <si>
    <t>(таблицы 2401, 2402)</t>
  </si>
  <si>
    <t>(таблица 2501)</t>
  </si>
  <si>
    <t>КООК КПК</t>
  </si>
  <si>
    <t>КООК УПК</t>
  </si>
  <si>
    <t>УПК</t>
  </si>
  <si>
    <t xml:space="preserve"> 2.6 КАТЕГОРИИ ОБУЧЕННЫХ ЗДОРОВОМУ ОБРАЗУ ЖИЗНИ И ПРОФИЛАКТИКЕ ЗАБОЛЕВАНИЙ</t>
  </si>
  <si>
    <t>Тематические недели</t>
  </si>
  <si>
    <t>Прогулка Ижевкс</t>
  </si>
  <si>
    <t>Прогулка район</t>
  </si>
  <si>
    <t>отделения (кабинета) медицинской профилактики</t>
  </si>
  <si>
    <t>иное (проводится врачами-специалистами по профилю риска ХНИЗ)</t>
  </si>
  <si>
    <t>врачом ОМП/КМП или центра здоровья</t>
  </si>
  <si>
    <t>средним медицинским работником ОМП/КМП или центра здоровья</t>
  </si>
  <si>
    <t>участковым фельдшером</t>
  </si>
  <si>
    <t>участковой медицинской сестрой</t>
  </si>
  <si>
    <t>другими специалистами</t>
  </si>
  <si>
    <t>не проводится</t>
  </si>
  <si>
    <t xml:space="preserve">Участвуют ли специалисты кабинета (отделения) медицинской профилактики, Центра здоровья в проведении углубленной диспансеризации? </t>
  </si>
  <si>
    <t>Углубленная диспансеризация проводится</t>
  </si>
  <si>
    <t xml:space="preserve">Проводятся ли телемедицинские консультации в рамках диспансерного наблюдения? </t>
  </si>
  <si>
    <t>проблемы ДН</t>
  </si>
  <si>
    <t>Диспансерное наблюдение по какому фактору риска ХНИЗ Вы считаете наиболее целесообразным?</t>
  </si>
  <si>
    <t>Где завершается ПМО/диспансеризация?</t>
  </si>
  <si>
    <t>число занятий медработников</t>
  </si>
  <si>
    <t>число занятий немед.кадров</t>
  </si>
  <si>
    <r>
      <t>1.7. МАТЕРИАЛЬНО-ТЕХНИЧЕСКОЕ ОСНАЩЕНИЕ СЛУЖБЫ ПРОФИЛАКТИКИ</t>
    </r>
    <r>
      <rPr>
        <b/>
        <sz val="11"/>
        <color indexed="8"/>
        <rFont val="Times New Roman"/>
        <family val="1"/>
        <charset val="204"/>
      </rPr>
      <t xml:space="preserve"> </t>
    </r>
  </si>
  <si>
    <t>участковым врачом-терапевтом</t>
  </si>
  <si>
    <t>Подготовка и размещение информации на официальном сайте и в социальных сетях учреждения</t>
  </si>
  <si>
    <t>Углубленное профилактическое консультирование в рамках 2 этапа диспансеризации (должно совпадать с данными формы № 131/о)</t>
  </si>
  <si>
    <t xml:space="preserve">Информационная компания по профилактике гриппа и ОРВИ (1 - да, 0 - нет) </t>
  </si>
  <si>
    <t xml:space="preserve">Информационная компания по выявлению первых признаков СД (1 - да, 0 - нет) </t>
  </si>
  <si>
    <t xml:space="preserve">Школа для больных с  врожденными пороками сердца </t>
  </si>
  <si>
    <t>СМП</t>
  </si>
  <si>
    <t xml:space="preserve">Фотоаппарат цифровой             </t>
  </si>
  <si>
    <t>нагляд.пособия</t>
  </si>
  <si>
    <t xml:space="preserve">Число мероприятий </t>
  </si>
  <si>
    <t xml:space="preserve">беседы </t>
  </si>
  <si>
    <t xml:space="preserve">количество </t>
  </si>
  <si>
    <t>модно быть здоровым</t>
  </si>
  <si>
    <t>грипп, ОРВИ</t>
  </si>
  <si>
    <t xml:space="preserve">охват </t>
  </si>
  <si>
    <t xml:space="preserve">охват  </t>
  </si>
  <si>
    <t>Телефон доверия (горячая линия)</t>
  </si>
  <si>
    <t xml:space="preserve">Утверждено </t>
  </si>
  <si>
    <t>Школа для беременных ЖК</t>
  </si>
  <si>
    <t>Школа алко</t>
  </si>
  <si>
    <t>Курение</t>
  </si>
  <si>
    <t>Профилактика табакокурения</t>
  </si>
  <si>
    <t>ВПС</t>
  </si>
  <si>
    <t>старше 60</t>
  </si>
  <si>
    <t>центр здоровья</t>
  </si>
  <si>
    <t>кабинет участкового врача (фельдшера)</t>
  </si>
  <si>
    <t>2025г.</t>
  </si>
  <si>
    <r>
      <t xml:space="preserve">1.6. СТАВКИ ПО МЕДИЦИНСКОЙ ПРОФИЛАКТИКЕ, НЕ ВХОДЯЩИЕ В СТРУКТУРУ ОМП/КМП </t>
    </r>
    <r>
      <rPr>
        <sz val="11"/>
        <color indexed="10"/>
        <rFont val="Times New Roman"/>
        <family val="1"/>
        <charset val="204"/>
      </rPr>
      <t>(для медицинских организаций, не имеющих ОМП/КМП)</t>
    </r>
  </si>
  <si>
    <t>Есть в других подразделениях, при необходимости используется ОМП/КМП (количество)</t>
  </si>
  <si>
    <t xml:space="preserve">Наличие в ОМП/КМП (количество) </t>
  </si>
  <si>
    <t>Разработано лекций, Уроков здоровья, викторин и т.д.</t>
  </si>
  <si>
    <t xml:space="preserve">Работа «Онлайн-кабинета врача» </t>
  </si>
  <si>
    <t xml:space="preserve">Ответы на обращения по "Горячей линии", подготовленные специалистами ОМП/КМП        </t>
  </si>
  <si>
    <t>углублённое групповое профилактическое консультирование                                  (Школы здоровья, проведённые специалистами ОМП/КМП)</t>
  </si>
  <si>
    <t>консультации пациентов 2 группы здоровья, находящихся на диспансерном наблюдении в ОМП/КМП</t>
  </si>
  <si>
    <t xml:space="preserve">Ответы на обращения в "Онлайн-кабинет врача", подготовленные специалистами ОМП/КМП        </t>
  </si>
  <si>
    <r>
      <t xml:space="preserve">"Прогулка с врачом" </t>
    </r>
    <r>
      <rPr>
        <b/>
        <sz val="11"/>
        <color theme="1"/>
        <rFont val="Times New Roman"/>
        <family val="1"/>
        <charset val="204"/>
      </rPr>
      <t>в г. Ижевске!</t>
    </r>
    <r>
      <rPr>
        <sz val="11"/>
        <color theme="1"/>
        <rFont val="Times New Roman"/>
        <family val="1"/>
        <charset val="204"/>
      </rPr>
      <t xml:space="preserve"> (1 - да, 0 - нет)</t>
    </r>
  </si>
  <si>
    <t>Всего  штатных должностей медицинского персонала</t>
  </si>
  <si>
    <t>Из них среднего медицинского персонала (из строки 4)</t>
  </si>
  <si>
    <t>Из них врачей (из строки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</si>
</sst>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6" fillId="0" borderId="0"/>
  </cellStyleXfs>
  <cellXfs count="635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>
      <alignment horizontal="center" vertical="center" textRotation="90" wrapText="1"/>
    </xf>
    <xf numFmtId="1" fontId="8" fillId="0" borderId="0" xfId="0" applyNumberFormat="1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164" fontId="9" fillId="4" borderId="0" xfId="0" applyNumberFormat="1" applyFont="1" applyFill="1" applyAlignment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top"/>
    </xf>
    <xf numFmtId="2" fontId="9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right" vertical="center" wrapText="1"/>
      <protection locked="0"/>
    </xf>
    <xf numFmtId="0" fontId="8" fillId="0" borderId="9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1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left" wrapText="1"/>
    </xf>
    <xf numFmtId="1" fontId="9" fillId="0" borderId="0" xfId="0" applyNumberFormat="1" applyFont="1" applyFill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/>
    </xf>
    <xf numFmtId="0" fontId="0" fillId="0" borderId="0" xfId="0" applyFont="1" applyProtection="1">
      <protection locked="0"/>
    </xf>
    <xf numFmtId="0" fontId="0" fillId="0" borderId="0" xfId="0" applyFont="1" applyAlignment="1">
      <alignment wrapText="1"/>
    </xf>
    <xf numFmtId="16" fontId="12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2" borderId="5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1" fontId="9" fillId="0" borderId="0" xfId="0" applyNumberFormat="1" applyFont="1" applyAlignment="1">
      <alignment horizontal="center" vertical="top"/>
    </xf>
    <xf numFmtId="0" fontId="0" fillId="0" borderId="0" xfId="0" applyFont="1"/>
    <xf numFmtId="0" fontId="12" fillId="3" borderId="1" xfId="0" applyFont="1" applyFill="1" applyBorder="1" applyAlignment="1">
      <alignment horizontal="center" vertical="center"/>
    </xf>
    <xf numFmtId="16" fontId="1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1" fontId="19" fillId="3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1" fontId="19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/>
    <xf numFmtId="0" fontId="12" fillId="2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1" fontId="12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Protection="1">
      <protection locked="0"/>
    </xf>
    <xf numFmtId="0" fontId="8" fillId="0" borderId="0" xfId="0" applyFont="1" applyFill="1" applyAlignment="1">
      <alignment horizontal="left" wrapText="1"/>
    </xf>
    <xf numFmtId="1" fontId="19" fillId="0" borderId="0" xfId="0" applyNumberFormat="1" applyFont="1" applyFill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1" fontId="19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16" fontId="9" fillId="3" borderId="1" xfId="0" applyNumberFormat="1" applyFont="1" applyFill="1" applyBorder="1" applyAlignment="1">
      <alignment horizontal="center" wrapText="1"/>
    </xf>
    <xf numFmtId="16" fontId="9" fillId="3" borderId="1" xfId="0" applyNumberFormat="1" applyFont="1" applyFill="1" applyBorder="1" applyAlignment="1">
      <alignment horizontal="center" vertical="center" wrapText="1"/>
    </xf>
    <xf numFmtId="16" fontId="9" fillId="3" borderId="1" xfId="0" applyNumberFormat="1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0" fontId="0" fillId="0" borderId="0" xfId="0" applyFont="1" applyBorder="1"/>
    <xf numFmtId="1" fontId="8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Border="1" applyAlignment="1">
      <alignment vertical="top"/>
    </xf>
    <xf numFmtId="1" fontId="9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ont="1" applyFill="1" applyProtection="1">
      <protection locked="0"/>
    </xf>
    <xf numFmtId="0" fontId="8" fillId="0" borderId="0" xfId="0" applyFont="1" applyBorder="1" applyAlignment="1">
      <alignment horizontal="left" vertical="top" wrapText="1"/>
    </xf>
    <xf numFmtId="1" fontId="8" fillId="0" borderId="0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/>
    <xf numFmtId="0" fontId="0" fillId="0" borderId="0" xfId="0" applyFill="1"/>
    <xf numFmtId="0" fontId="8" fillId="0" borderId="0" xfId="0" applyFont="1" applyFill="1" applyAlignment="1">
      <alignment vertical="center"/>
    </xf>
    <xf numFmtId="16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1" fontId="9" fillId="0" borderId="0" xfId="0" applyNumberFormat="1" applyFont="1" applyFill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top"/>
    </xf>
    <xf numFmtId="2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/>
    </xf>
    <xf numFmtId="1" fontId="9" fillId="0" borderId="0" xfId="0" applyNumberFormat="1" applyFont="1" applyFill="1"/>
    <xf numFmtId="0" fontId="8" fillId="0" borderId="0" xfId="0" applyFont="1" applyFill="1" applyAlignment="1">
      <alignment horizontal="left" inden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textRotation="90" wrapText="1"/>
    </xf>
    <xf numFmtId="0" fontId="9" fillId="0" borderId="1" xfId="0" applyFont="1" applyFill="1" applyBorder="1" applyAlignment="1">
      <alignment textRotation="90"/>
    </xf>
    <xf numFmtId="1" fontId="9" fillId="0" borderId="0" xfId="0" applyNumberFormat="1" applyFont="1" applyFill="1" applyAlignment="1">
      <alignment horizontal="left" vertical="top" wrapText="1"/>
    </xf>
    <xf numFmtId="1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/>
    <xf numFmtId="1" fontId="9" fillId="0" borderId="0" xfId="0" applyNumberFormat="1" applyFont="1" applyFill="1" applyAlignment="1">
      <alignment horizontal="center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 wrapText="1"/>
    </xf>
    <xf numFmtId="164" fontId="9" fillId="0" borderId="0" xfId="0" applyNumberFormat="1" applyFont="1" applyFill="1"/>
    <xf numFmtId="164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textRotation="90" wrapText="1"/>
    </xf>
    <xf numFmtId="0" fontId="9" fillId="0" borderId="0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center" textRotation="90" wrapText="1"/>
    </xf>
    <xf numFmtId="1" fontId="9" fillId="0" borderId="1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>
      <alignment vertical="center" wrapText="1"/>
    </xf>
    <xf numFmtId="1" fontId="9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Border="1" applyAlignment="1">
      <alignment vertical="center" wrapText="1"/>
    </xf>
    <xf numFmtId="1" fontId="9" fillId="0" borderId="1" xfId="0" applyNumberFormat="1" applyFont="1" applyFill="1" applyBorder="1" applyAlignment="1">
      <alignment vertical="center"/>
    </xf>
    <xf numFmtId="0" fontId="27" fillId="0" borderId="0" xfId="0" applyFont="1" applyFill="1"/>
    <xf numFmtId="0" fontId="27" fillId="0" borderId="0" xfId="0" applyFont="1" applyFill="1" applyAlignment="1">
      <alignment horizontal="left" vertical="top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</xf>
    <xf numFmtId="0" fontId="9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49" fontId="12" fillId="3" borderId="1" xfId="0" applyNumberFormat="1" applyFont="1" applyFill="1" applyBorder="1" applyAlignment="1" applyProtection="1">
      <alignment horizontal="center" vertical="center" wrapText="1"/>
    </xf>
    <xf numFmtId="0" fontId="12" fillId="3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textRotation="90" wrapText="1"/>
    </xf>
    <xf numFmtId="0" fontId="9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2" fontId="8" fillId="0" borderId="1" xfId="0" applyNumberFormat="1" applyFont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 vertical="center"/>
    </xf>
    <xf numFmtId="1" fontId="8" fillId="0" borderId="1" xfId="0" applyNumberFormat="1" applyFont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/>
    </xf>
    <xf numFmtId="49" fontId="8" fillId="3" borderId="1" xfId="0" applyNumberFormat="1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1" fontId="8" fillId="4" borderId="1" xfId="0" applyNumberFormat="1" applyFont="1" applyFill="1" applyBorder="1" applyAlignment="1" applyProtection="1">
      <alignment horizontal="center" vertical="center"/>
    </xf>
    <xf numFmtId="164" fontId="8" fillId="4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center"/>
    </xf>
    <xf numFmtId="1" fontId="8" fillId="4" borderId="2" xfId="0" applyNumberFormat="1" applyFont="1" applyFill="1" applyBorder="1" applyAlignment="1" applyProtection="1">
      <alignment horizontal="center" vertical="center"/>
    </xf>
    <xf numFmtId="2" fontId="8" fillId="4" borderId="2" xfId="0" applyNumberFormat="1" applyFont="1" applyFill="1" applyBorder="1" applyAlignment="1" applyProtection="1">
      <alignment horizontal="center" vertical="center"/>
    </xf>
    <xf numFmtId="1" fontId="9" fillId="0" borderId="1" xfId="0" applyNumberFormat="1" applyFont="1" applyBorder="1" applyAlignment="1" applyProtection="1">
      <alignment horizontal="center" vertical="center"/>
    </xf>
    <xf numFmtId="1" fontId="9" fillId="4" borderId="1" xfId="0" applyNumberFormat="1" applyFont="1" applyFill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1" fontId="9" fillId="0" borderId="1" xfId="0" applyNumberFormat="1" applyFont="1" applyBorder="1" applyAlignment="1" applyProtection="1">
      <alignment horizontal="center" vertical="center" wrapText="1"/>
    </xf>
    <xf numFmtId="164" fontId="8" fillId="4" borderId="1" xfId="0" applyNumberFormat="1" applyFont="1" applyFill="1" applyBorder="1" applyAlignment="1" applyProtection="1">
      <alignment horizontal="center"/>
    </xf>
    <xf numFmtId="164" fontId="9" fillId="0" borderId="1" xfId="0" applyNumberFormat="1" applyFont="1" applyBorder="1" applyAlignment="1" applyProtection="1">
      <alignment horizontal="center"/>
    </xf>
    <xf numFmtId="164" fontId="8" fillId="0" borderId="1" xfId="0" applyNumberFormat="1" applyFont="1" applyBorder="1" applyAlignment="1" applyProtection="1">
      <alignment horizontal="center"/>
    </xf>
    <xf numFmtId="164" fontId="8" fillId="0" borderId="1" xfId="0" applyNumberFormat="1" applyFont="1" applyBorder="1" applyAlignment="1" applyProtection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textRotation="90" wrapText="1"/>
    </xf>
    <xf numFmtId="1" fontId="9" fillId="0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 vertical="center" textRotation="90" wrapText="1"/>
    </xf>
    <xf numFmtId="164" fontId="9" fillId="5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vertical="center"/>
    </xf>
    <xf numFmtId="0" fontId="9" fillId="6" borderId="0" xfId="0" applyFont="1" applyFill="1" applyBorder="1" applyAlignment="1">
      <alignment horizontal="center" vertical="center"/>
    </xf>
    <xf numFmtId="0" fontId="0" fillId="6" borderId="0" xfId="0" applyFill="1"/>
    <xf numFmtId="0" fontId="28" fillId="0" borderId="1" xfId="0" applyFont="1" applyFill="1" applyBorder="1" applyAlignment="1">
      <alignment horizontal="left" vertical="top" wrapText="1"/>
    </xf>
    <xf numFmtId="1" fontId="0" fillId="0" borderId="1" xfId="0" applyNumberFormat="1" applyFont="1" applyFill="1" applyBorder="1"/>
    <xf numFmtId="2" fontId="9" fillId="5" borderId="1" xfId="0" applyNumberFormat="1" applyFont="1" applyFill="1" applyBorder="1" applyAlignment="1" applyProtection="1">
      <alignment horizontal="center" vertical="center"/>
    </xf>
    <xf numFmtId="164" fontId="9" fillId="5" borderId="1" xfId="0" applyNumberFormat="1" applyFont="1" applyFill="1" applyBorder="1" applyAlignment="1" applyProtection="1">
      <alignment horizontal="center" vertical="center"/>
    </xf>
    <xf numFmtId="2" fontId="8" fillId="5" borderId="1" xfId="0" applyNumberFormat="1" applyFont="1" applyFill="1" applyBorder="1" applyAlignment="1" applyProtection="1">
      <alignment horizontal="center" vertical="center"/>
    </xf>
    <xf numFmtId="1" fontId="8" fillId="5" borderId="1" xfId="0" applyNumberFormat="1" applyFont="1" applyFill="1" applyBorder="1" applyAlignment="1" applyProtection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1" fontId="9" fillId="4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Protection="1">
      <protection locked="0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center"/>
    </xf>
    <xf numFmtId="1" fontId="8" fillId="0" borderId="10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2" fontId="9" fillId="4" borderId="1" xfId="0" applyNumberFormat="1" applyFont="1" applyFill="1" applyBorder="1" applyAlignment="1" applyProtection="1">
      <alignment horizontal="center" vertical="center"/>
    </xf>
    <xf numFmtId="1" fontId="9" fillId="0" borderId="1" xfId="0" applyNumberFormat="1" applyFont="1" applyBorder="1" applyAlignment="1" applyProtection="1">
      <alignment horizontal="center" vertical="center"/>
    </xf>
    <xf numFmtId="164" fontId="9" fillId="4" borderId="1" xfId="0" applyNumberFormat="1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0" fillId="0" borderId="1" xfId="0" applyFont="1" applyBorder="1"/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1" fontId="8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Protection="1"/>
    <xf numFmtId="0" fontId="0" fillId="0" borderId="0" xfId="0" applyFont="1"/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6" xfId="0" applyFont="1" applyBorder="1"/>
    <xf numFmtId="0" fontId="9" fillId="0" borderId="7" xfId="0" applyFont="1" applyBorder="1"/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right" vertical="top" wrapText="1"/>
    </xf>
    <xf numFmtId="0" fontId="0" fillId="0" borderId="1" xfId="0" applyFont="1" applyBorder="1" applyProtection="1"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8" fillId="5" borderId="5" xfId="0" applyNumberFormat="1" applyFont="1" applyFill="1" applyBorder="1" applyAlignment="1" applyProtection="1">
      <alignment horizontal="center" vertical="center"/>
    </xf>
    <xf numFmtId="2" fontId="8" fillId="5" borderId="6" xfId="0" applyNumberFormat="1" applyFont="1" applyFill="1" applyBorder="1" applyAlignment="1" applyProtection="1">
      <alignment horizontal="center" vertical="center"/>
    </xf>
    <xf numFmtId="2" fontId="8" fillId="5" borderId="7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vertical="center" wrapText="1"/>
    </xf>
    <xf numFmtId="0" fontId="9" fillId="0" borderId="7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0" fontId="0" fillId="0" borderId="7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vertical="center" wrapText="1"/>
    </xf>
    <xf numFmtId="0" fontId="19" fillId="0" borderId="5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vertical="center" wrapText="1"/>
    </xf>
    <xf numFmtId="0" fontId="12" fillId="0" borderId="7" xfId="0" applyFont="1" applyBorder="1" applyAlignment="1" applyProtection="1">
      <alignment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right" vertical="center" wrapText="1"/>
    </xf>
    <xf numFmtId="0" fontId="0" fillId="0" borderId="6" xfId="0" applyFont="1" applyBorder="1" applyAlignment="1" applyProtection="1">
      <alignment horizontal="right" vertical="center" wrapText="1"/>
    </xf>
    <xf numFmtId="0" fontId="0" fillId="0" borderId="7" xfId="0" applyFont="1" applyBorder="1" applyAlignment="1" applyProtection="1">
      <alignment horizontal="right" vertical="center" wrapText="1"/>
    </xf>
    <xf numFmtId="0" fontId="8" fillId="0" borderId="5" xfId="0" applyFont="1" applyBorder="1" applyAlignment="1" applyProtection="1">
      <alignment horizontal="left" vertical="top" wrapText="1"/>
    </xf>
    <xf numFmtId="0" fontId="0" fillId="0" borderId="6" xfId="0" applyFont="1" applyBorder="1" applyAlignment="1" applyProtection="1">
      <alignment horizontal="left" vertical="top" wrapText="1"/>
    </xf>
    <xf numFmtId="0" fontId="0" fillId="0" borderId="7" xfId="0" applyFont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horizontal="right" vertical="top" wrapText="1"/>
    </xf>
    <xf numFmtId="0" fontId="0" fillId="0" borderId="6" xfId="0" applyFont="1" applyBorder="1" applyAlignment="1" applyProtection="1">
      <alignment horizontal="right" vertical="top" wrapText="1"/>
    </xf>
    <xf numFmtId="0" fontId="0" fillId="0" borderId="7" xfId="0" applyFont="1" applyBorder="1" applyAlignment="1" applyProtection="1">
      <alignment horizontal="right" vertical="top" wrapText="1"/>
    </xf>
    <xf numFmtId="0" fontId="9" fillId="0" borderId="6" xfId="0" applyFont="1" applyBorder="1" applyAlignment="1" applyProtection="1">
      <alignment horizontal="right" vertical="top" wrapText="1"/>
    </xf>
    <xf numFmtId="0" fontId="9" fillId="0" borderId="7" xfId="0" applyFont="1" applyBorder="1" applyAlignment="1" applyProtection="1">
      <alignment horizontal="righ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wrapText="1"/>
    </xf>
    <xf numFmtId="0" fontId="12" fillId="0" borderId="1" xfId="0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vertical="top" wrapText="1"/>
    </xf>
    <xf numFmtId="0" fontId="0" fillId="0" borderId="1" xfId="0" applyFont="1" applyBorder="1" applyAlignment="1" applyProtection="1">
      <alignment vertical="top"/>
    </xf>
    <xf numFmtId="0" fontId="12" fillId="0" borderId="1" xfId="0" applyFont="1" applyBorder="1" applyAlignment="1" applyProtection="1">
      <alignment horizontal="right" vertical="center" wrapText="1"/>
    </xf>
    <xf numFmtId="0" fontId="9" fillId="0" borderId="1" xfId="0" applyFont="1" applyBorder="1" applyAlignment="1" applyProtection="1">
      <alignment horizontal="right" vertical="center" wrapText="1"/>
    </xf>
    <xf numFmtId="0" fontId="9" fillId="0" borderId="1" xfId="0" applyFont="1" applyBorder="1" applyAlignment="1" applyProtection="1">
      <alignment horizontal="righ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9" fillId="0" borderId="7" xfId="0" applyFont="1" applyBorder="1" applyAlignment="1" applyProtection="1">
      <alignment horizontal="left" vertical="top" wrapText="1"/>
    </xf>
    <xf numFmtId="49" fontId="9" fillId="0" borderId="5" xfId="0" applyNumberFormat="1" applyFont="1" applyBorder="1" applyAlignment="1" applyProtection="1">
      <alignment horizontal="left" vertical="top" wrapText="1"/>
    </xf>
    <xf numFmtId="49" fontId="9" fillId="0" borderId="6" xfId="0" applyNumberFormat="1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right" vertical="top"/>
    </xf>
    <xf numFmtId="0" fontId="0" fillId="0" borderId="1" xfId="0" applyFont="1" applyBorder="1" applyAlignment="1" applyProtection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1" fontId="9" fillId="0" borderId="5" xfId="0" applyNumberFormat="1" applyFont="1" applyBorder="1" applyAlignment="1" applyProtection="1">
      <alignment horizontal="center" vertical="center" wrapText="1"/>
      <protection locked="0"/>
    </xf>
    <xf numFmtId="1" fontId="9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6" xfId="0" applyFont="1" applyBorder="1" applyAlignment="1" applyProtection="1">
      <alignment horizontal="right" vertical="top"/>
    </xf>
    <xf numFmtId="0" fontId="9" fillId="0" borderId="7" xfId="0" applyFont="1" applyBorder="1" applyAlignment="1" applyProtection="1">
      <alignment horizontal="right" vertical="top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2" fontId="12" fillId="0" borderId="1" xfId="0" applyNumberFormat="1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 applyProtection="1">
      <alignment horizontal="center" vertical="center" wrapText="1"/>
      <protection locked="0"/>
    </xf>
    <xf numFmtId="1" fontId="12" fillId="0" borderId="5" xfId="0" applyNumberFormat="1" applyFont="1" applyBorder="1" applyAlignment="1" applyProtection="1">
      <alignment horizontal="center" vertical="center" wrapText="1"/>
      <protection locked="0"/>
    </xf>
    <xf numFmtId="1" fontId="12" fillId="0" borderId="7" xfId="0" applyNumberFormat="1" applyFont="1" applyBorder="1" applyAlignment="1" applyProtection="1">
      <alignment horizontal="center" vertical="center" wrapText="1"/>
      <protection locked="0"/>
    </xf>
    <xf numFmtId="2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top" wrapText="1"/>
    </xf>
    <xf numFmtId="0" fontId="9" fillId="0" borderId="6" xfId="0" applyFont="1" applyBorder="1" applyAlignment="1" applyProtection="1">
      <alignment horizontal="center" vertical="top" wrapText="1"/>
    </xf>
    <xf numFmtId="0" fontId="9" fillId="0" borderId="7" xfId="0" applyFont="1" applyBorder="1" applyAlignment="1" applyProtection="1">
      <alignment horizontal="center" vertical="top" wrapText="1"/>
    </xf>
    <xf numFmtId="0" fontId="23" fillId="0" borderId="1" xfId="0" applyFont="1" applyBorder="1" applyAlignment="1" applyProtection="1">
      <alignment horizontal="center"/>
      <protection locked="0"/>
    </xf>
    <xf numFmtId="0" fontId="23" fillId="0" borderId="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6" xfId="0" applyFont="1" applyBorder="1" applyAlignment="1" applyProtection="1">
      <alignment horizontal="center" vertical="top" wrapText="1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1" fontId="12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2" fontId="12" fillId="5" borderId="1" xfId="0" applyNumberFormat="1" applyFont="1" applyFill="1" applyBorder="1" applyAlignment="1" applyProtection="1">
      <alignment horizontal="center" vertical="center" wrapText="1"/>
    </xf>
    <xf numFmtId="0" fontId="0" fillId="5" borderId="1" xfId="0" applyFon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right" vertical="center" wrapText="1"/>
    </xf>
    <xf numFmtId="0" fontId="9" fillId="0" borderId="6" xfId="0" applyFont="1" applyBorder="1" applyAlignment="1" applyProtection="1">
      <alignment horizontal="right" vertical="center" wrapText="1"/>
    </xf>
    <xf numFmtId="0" fontId="9" fillId="0" borderId="7" xfId="0" applyFont="1" applyBorder="1" applyAlignment="1" applyProtection="1">
      <alignment horizontal="right" vertical="center" wrapText="1"/>
    </xf>
    <xf numFmtId="0" fontId="22" fillId="0" borderId="5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 wrapText="1"/>
    </xf>
    <xf numFmtId="0" fontId="23" fillId="0" borderId="1" xfId="0" applyFont="1" applyBorder="1" applyAlignment="1" applyProtection="1">
      <alignment horizontal="center" vertical="top" wrapText="1"/>
      <protection locked="0"/>
    </xf>
    <xf numFmtId="0" fontId="9" fillId="3" borderId="5" xfId="0" applyFont="1" applyFill="1" applyBorder="1" applyAlignment="1" applyProtection="1">
      <alignment horizontal="center" wrapText="1"/>
    </xf>
    <xf numFmtId="0" fontId="9" fillId="3" borderId="6" xfId="0" applyFont="1" applyFill="1" applyBorder="1" applyAlignment="1" applyProtection="1">
      <alignment horizontal="center" wrapText="1"/>
    </xf>
    <xf numFmtId="0" fontId="9" fillId="3" borderId="7" xfId="0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right" vertical="top" wrapText="1"/>
    </xf>
    <xf numFmtId="0" fontId="8" fillId="0" borderId="6" xfId="0" applyFont="1" applyBorder="1" applyAlignment="1" applyProtection="1">
      <alignment horizontal="left" vertical="top" wrapText="1"/>
    </xf>
    <xf numFmtId="0" fontId="8" fillId="0" borderId="7" xfId="0" applyFont="1" applyBorder="1" applyAlignment="1" applyProtection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" fontId="15" fillId="3" borderId="5" xfId="0" applyNumberFormat="1" applyFont="1" applyFill="1" applyBorder="1" applyAlignment="1">
      <alignment horizontal="center" vertical="center" wrapText="1"/>
    </xf>
    <xf numFmtId="1" fontId="15" fillId="3" borderId="6" xfId="0" applyNumberFormat="1" applyFont="1" applyFill="1" applyBorder="1" applyAlignment="1">
      <alignment horizontal="center" vertical="center" wrapText="1"/>
    </xf>
    <xf numFmtId="1" fontId="15" fillId="3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1" fontId="9" fillId="0" borderId="5" xfId="0" applyNumberFormat="1" applyFont="1" applyBorder="1" applyAlignment="1" applyProtection="1">
      <alignment horizontal="left" vertical="center" wrapText="1"/>
      <protection locked="0"/>
    </xf>
    <xf numFmtId="1" fontId="9" fillId="0" borderId="6" xfId="0" applyNumberFormat="1" applyFont="1" applyBorder="1" applyAlignment="1" applyProtection="1">
      <alignment horizontal="left" vertical="center" wrapText="1"/>
      <protection locked="0"/>
    </xf>
    <xf numFmtId="1" fontId="9" fillId="0" borderId="7" xfId="0" applyNumberFormat="1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3" fillId="4" borderId="10" xfId="0" applyFont="1" applyFill="1" applyBorder="1" applyAlignment="1" applyProtection="1">
      <alignment vertical="center" wrapText="1"/>
      <protection locked="0"/>
    </xf>
    <xf numFmtId="0" fontId="13" fillId="4" borderId="0" xfId="0" applyFont="1" applyFill="1" applyAlignment="1" applyProtection="1">
      <alignment vertical="center" wrapText="1"/>
      <protection locked="0"/>
    </xf>
    <xf numFmtId="0" fontId="13" fillId="4" borderId="15" xfId="0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1" fontId="7" fillId="4" borderId="1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13" fillId="4" borderId="0" xfId="0" applyFont="1" applyFill="1" applyAlignment="1">
      <alignment horizontal="left" vertical="top" wrapText="1"/>
    </xf>
    <xf numFmtId="0" fontId="13" fillId="4" borderId="15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1" fontId="7" fillId="4" borderId="5" xfId="0" applyNumberFormat="1" applyFont="1" applyFill="1" applyBorder="1" applyAlignment="1">
      <alignment horizontal="center" vertical="top" wrapText="1"/>
    </xf>
    <xf numFmtId="1" fontId="7" fillId="4" borderId="7" xfId="0" applyNumberFormat="1" applyFont="1" applyFill="1" applyBorder="1" applyAlignment="1">
      <alignment horizontal="center" vertical="top" wrapText="1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3" fillId="4" borderId="12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4" borderId="14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top" wrapText="1"/>
    </xf>
    <xf numFmtId="1" fontId="7" fillId="4" borderId="13" xfId="0" applyNumberFormat="1" applyFont="1" applyFill="1" applyBorder="1" applyAlignment="1">
      <alignment horizontal="center" vertical="top" wrapText="1"/>
    </xf>
    <xf numFmtId="0" fontId="13" fillId="4" borderId="10" xfId="0" applyFont="1" applyFill="1" applyBorder="1" applyAlignment="1" applyProtection="1">
      <alignment horizontal="left" vertical="top" wrapText="1"/>
      <protection locked="0"/>
    </xf>
    <xf numFmtId="0" fontId="13" fillId="4" borderId="0" xfId="0" applyFont="1" applyFill="1" applyAlignment="1" applyProtection="1">
      <alignment horizontal="left" vertical="top" wrapText="1"/>
      <protection locked="0"/>
    </xf>
    <xf numFmtId="0" fontId="13" fillId="4" borderId="15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3" fillId="4" borderId="3" xfId="0" applyFont="1" applyFill="1" applyBorder="1" applyAlignment="1" applyProtection="1">
      <alignment vertical="center" wrapText="1"/>
      <protection locked="0"/>
    </xf>
    <xf numFmtId="0" fontId="13" fillId="4" borderId="4" xfId="0" applyFont="1" applyFill="1" applyBorder="1" applyAlignment="1" applyProtection="1">
      <alignment vertical="center" wrapText="1"/>
      <protection locked="0"/>
    </xf>
    <xf numFmtId="0" fontId="13" fillId="4" borderId="9" xfId="0" applyFont="1" applyFill="1" applyBorder="1" applyAlignment="1" applyProtection="1">
      <alignment vertical="center" wrapText="1"/>
      <protection locked="0"/>
    </xf>
    <xf numFmtId="1" fontId="7" fillId="4" borderId="14" xfId="0" applyNumberFormat="1" applyFont="1" applyFill="1" applyBorder="1" applyAlignment="1">
      <alignment horizontal="center" vertical="top" wrapText="1"/>
    </xf>
    <xf numFmtId="0" fontId="14" fillId="0" borderId="14" xfId="0" applyFont="1" applyBorder="1" applyAlignment="1">
      <alignment horizontal="center"/>
    </xf>
    <xf numFmtId="1" fontId="7" fillId="4" borderId="8" xfId="0" applyNumberFormat="1" applyFont="1" applyFill="1" applyBorder="1" applyAlignment="1">
      <alignment horizontal="center" vertical="top" wrapText="1"/>
    </xf>
    <xf numFmtId="0" fontId="14" fillId="0" borderId="8" xfId="0" applyFont="1" applyBorder="1" applyAlignment="1">
      <alignment horizontal="center"/>
    </xf>
    <xf numFmtId="0" fontId="13" fillId="4" borderId="1" xfId="0" applyFont="1" applyFill="1" applyBorder="1" applyAlignment="1">
      <alignment vertical="top" wrapText="1"/>
    </xf>
    <xf numFmtId="0" fontId="14" fillId="0" borderId="1" xfId="0" applyFont="1" applyBorder="1"/>
    <xf numFmtId="0" fontId="13" fillId="4" borderId="8" xfId="0" applyFont="1" applyFill="1" applyBorder="1" applyAlignment="1">
      <alignment vertical="top" wrapText="1"/>
    </xf>
    <xf numFmtId="0" fontId="14" fillId="0" borderId="8" xfId="0" applyFont="1" applyBorder="1"/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 applyProtection="1">
      <alignment horizontal="center" vertical="top"/>
      <protection locked="0"/>
    </xf>
    <xf numFmtId="0" fontId="9" fillId="0" borderId="15" xfId="0" applyFont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>
      <alignment horizontal="center" vertical="center" textRotation="90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pserv\users\&#1050;&#1072;&#1089;&#1072;&#1082;&#1080;&#1085;&#1072;\&#1054;&#1090;&#1095;&#1105;&#1090;&#1099;%202018\&#1086;&#1090;&#1095;&#1077;&#1090;&#1099;%20&#1075;&#1086;&#1076;&#1086;&#1074;&#1099;&#1077;%202018\&#1054;&#1090;&#1095;&#1077;&#1090;_&#1087;&#1086;_&#1084;&#1077;&#1076;&#1087;&#1088;&#1086;&#1092;&#1080;&#1083;&#1072;&#1082;&#1090;&#1080;&#1082;&#1077;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DB"/>
    </sheetNames>
    <sheetDataSet>
      <sheetData sheetId="0">
        <row r="53">
          <cell r="A53" t="str">
            <v>Полное наименование организации</v>
          </cell>
        </row>
        <row r="416">
          <cell r="I416" t="str">
            <v>Х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1"/>
  <sheetViews>
    <sheetView tabSelected="1" topLeftCell="A25" zoomScale="115" zoomScaleNormal="115" workbookViewId="0">
      <selection activeCell="A36" sqref="A36:J36"/>
    </sheetView>
  </sheetViews>
  <sheetFormatPr defaultColWidth="9.140625" defaultRowHeight="15" x14ac:dyDescent="0.25"/>
  <cols>
    <col min="1" max="1" width="11.28515625" style="76" customWidth="1"/>
    <col min="2" max="3" width="8.42578125" style="76" customWidth="1"/>
    <col min="4" max="4" width="8" style="76" customWidth="1"/>
    <col min="5" max="5" width="9" style="76" customWidth="1"/>
    <col min="6" max="6" width="9.140625" style="76"/>
    <col min="7" max="7" width="8.85546875" style="76" customWidth="1"/>
    <col min="8" max="8" width="9.28515625" style="76" customWidth="1"/>
    <col min="9" max="9" width="8.28515625" style="76" customWidth="1"/>
    <col min="10" max="10" width="9.7109375" style="76" customWidth="1"/>
    <col min="11" max="16384" width="9.140625" style="76"/>
  </cols>
  <sheetData>
    <row r="1" spans="1:11" x14ac:dyDescent="0.25">
      <c r="A1" s="471" t="s">
        <v>497</v>
      </c>
      <c r="B1" s="471"/>
      <c r="C1" s="471"/>
      <c r="D1" s="471"/>
      <c r="E1" s="471"/>
      <c r="F1" s="471"/>
      <c r="G1" s="471"/>
      <c r="H1" s="471"/>
      <c r="I1" s="471"/>
      <c r="J1" s="471"/>
      <c r="K1" s="6"/>
    </row>
    <row r="2" spans="1:11" x14ac:dyDescent="0.25">
      <c r="A2" s="231" t="s">
        <v>692</v>
      </c>
      <c r="B2" s="231"/>
      <c r="C2" s="231"/>
      <c r="D2" s="231"/>
      <c r="E2" s="231"/>
      <c r="F2" s="231"/>
      <c r="G2" s="231"/>
      <c r="H2" s="231"/>
      <c r="I2" s="231"/>
      <c r="J2" s="231"/>
      <c r="K2" s="6"/>
    </row>
    <row r="3" spans="1:11" x14ac:dyDescent="0.25">
      <c r="A3" s="232"/>
      <c r="B3" s="232"/>
      <c r="C3" s="232"/>
      <c r="D3" s="233" t="s">
        <v>498</v>
      </c>
      <c r="E3" s="233">
        <v>2025</v>
      </c>
      <c r="F3" s="233" t="s">
        <v>2</v>
      </c>
      <c r="G3" s="232"/>
      <c r="H3" s="232"/>
      <c r="I3" s="232"/>
      <c r="J3" s="232"/>
      <c r="K3" s="6"/>
    </row>
    <row r="4" spans="1:11" x14ac:dyDescent="0.25">
      <c r="A4" s="472" t="s">
        <v>760</v>
      </c>
      <c r="B4" s="473"/>
      <c r="C4" s="473"/>
      <c r="D4" s="473"/>
      <c r="E4" s="473"/>
      <c r="F4" s="473"/>
      <c r="G4" s="473"/>
      <c r="H4" s="473"/>
      <c r="I4" s="473"/>
      <c r="J4" s="473"/>
      <c r="K4" s="77"/>
    </row>
    <row r="5" spans="1:11" ht="14.45" x14ac:dyDescent="0.3">
      <c r="A5" s="57"/>
      <c r="B5" s="78"/>
      <c r="C5" s="78"/>
      <c r="D5" s="78"/>
      <c r="E5" s="78"/>
      <c r="F5" s="78"/>
      <c r="G5" s="78"/>
      <c r="H5" s="78"/>
      <c r="I5" s="78"/>
      <c r="J5" s="78"/>
      <c r="K5" s="79"/>
    </row>
    <row r="6" spans="1:11" x14ac:dyDescent="0.25">
      <c r="A6" s="474" t="s">
        <v>56</v>
      </c>
      <c r="B6" s="475"/>
      <c r="C6" s="475"/>
      <c r="D6" s="475"/>
      <c r="E6" s="475"/>
      <c r="F6" s="475"/>
      <c r="G6" s="475"/>
      <c r="H6" s="475"/>
      <c r="I6" s="475"/>
      <c r="J6" s="475"/>
      <c r="K6" s="77"/>
    </row>
    <row r="7" spans="1:11" x14ac:dyDescent="0.25">
      <c r="A7" s="21" t="s">
        <v>57</v>
      </c>
      <c r="K7" s="77"/>
    </row>
    <row r="8" spans="1:11" ht="37.5" customHeight="1" x14ac:dyDescent="0.25">
      <c r="A8" s="454" t="s">
        <v>714</v>
      </c>
      <c r="B8" s="476"/>
      <c r="C8" s="476"/>
      <c r="D8" s="476"/>
      <c r="E8" s="458"/>
      <c r="F8" s="459"/>
      <c r="G8" s="459"/>
      <c r="H8" s="459"/>
      <c r="I8" s="459"/>
      <c r="J8" s="460"/>
    </row>
    <row r="9" spans="1:11" x14ac:dyDescent="0.25">
      <c r="A9" s="454" t="s">
        <v>59</v>
      </c>
      <c r="B9" s="455"/>
      <c r="C9" s="455"/>
      <c r="D9" s="456"/>
      <c r="E9" s="458"/>
      <c r="F9" s="459"/>
      <c r="G9" s="459"/>
      <c r="H9" s="459"/>
      <c r="I9" s="459"/>
      <c r="J9" s="460"/>
    </row>
    <row r="10" spans="1:11" x14ac:dyDescent="0.25">
      <c r="A10" s="454" t="s">
        <v>60</v>
      </c>
      <c r="B10" s="455"/>
      <c r="C10" s="455"/>
      <c r="D10" s="456"/>
      <c r="E10" s="457"/>
      <c r="F10" s="457"/>
      <c r="G10" s="457"/>
      <c r="H10" s="457"/>
      <c r="I10" s="457"/>
      <c r="J10" s="457"/>
    </row>
    <row r="11" spans="1:11" x14ac:dyDescent="0.25">
      <c r="A11" s="454" t="s">
        <v>628</v>
      </c>
      <c r="B11" s="455"/>
      <c r="C11" s="455"/>
      <c r="D11" s="456"/>
      <c r="E11" s="458"/>
      <c r="F11" s="459"/>
      <c r="G11" s="459"/>
      <c r="H11" s="459"/>
      <c r="I11" s="459"/>
      <c r="J11" s="460"/>
    </row>
    <row r="12" spans="1:11" x14ac:dyDescent="0.25">
      <c r="A12" s="454" t="s">
        <v>62</v>
      </c>
      <c r="B12" s="455"/>
      <c r="C12" s="455"/>
      <c r="D12" s="456"/>
      <c r="E12" s="457"/>
      <c r="F12" s="457"/>
      <c r="G12" s="457"/>
      <c r="H12" s="457"/>
      <c r="I12" s="457"/>
      <c r="J12" s="457"/>
    </row>
    <row r="13" spans="1:11" x14ac:dyDescent="0.25">
      <c r="A13" s="454" t="s">
        <v>629</v>
      </c>
      <c r="B13" s="455"/>
      <c r="C13" s="455"/>
      <c r="D13" s="456"/>
      <c r="E13" s="458"/>
      <c r="F13" s="459"/>
      <c r="G13" s="459"/>
      <c r="H13" s="459"/>
      <c r="I13" s="459"/>
      <c r="J13" s="460"/>
    </row>
    <row r="14" spans="1:11" ht="13.15" customHeight="1" x14ac:dyDescent="0.25">
      <c r="A14" s="20"/>
      <c r="B14" s="20"/>
      <c r="C14" s="20"/>
      <c r="D14" s="20"/>
      <c r="E14" s="34"/>
      <c r="F14" s="80"/>
      <c r="G14" s="80"/>
      <c r="H14" s="80"/>
      <c r="I14" s="80"/>
      <c r="J14" s="80"/>
      <c r="K14" s="81"/>
    </row>
    <row r="15" spans="1:11" ht="34.9" customHeight="1" x14ac:dyDescent="0.25">
      <c r="A15" s="419" t="s">
        <v>63</v>
      </c>
      <c r="B15" s="419"/>
      <c r="C15" s="419"/>
      <c r="D15" s="419"/>
      <c r="E15" s="419"/>
      <c r="F15" s="419"/>
      <c r="G15" s="419"/>
      <c r="H15" s="419"/>
      <c r="I15" s="419"/>
      <c r="J15" s="419"/>
      <c r="K15" s="82"/>
    </row>
    <row r="16" spans="1:11" ht="10.15" customHeigh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82"/>
    </row>
    <row r="17" spans="1:11" x14ac:dyDescent="0.25">
      <c r="A17" s="83" t="s">
        <v>64</v>
      </c>
      <c r="B17" s="20"/>
      <c r="C17" s="20"/>
      <c r="D17" s="20"/>
      <c r="E17" s="20"/>
      <c r="F17" s="84"/>
      <c r="G17" s="34"/>
      <c r="H17" s="80"/>
      <c r="I17" s="80"/>
      <c r="J17" s="80"/>
    </row>
    <row r="18" spans="1:11" x14ac:dyDescent="0.25">
      <c r="A18" s="462" t="s">
        <v>493</v>
      </c>
      <c r="B18" s="463"/>
      <c r="C18" s="463"/>
      <c r="D18" s="464"/>
      <c r="E18" s="465"/>
      <c r="F18" s="465"/>
      <c r="G18" s="465"/>
      <c r="H18" s="465"/>
      <c r="I18" s="465"/>
      <c r="J18" s="465"/>
    </row>
    <row r="19" spans="1:11" x14ac:dyDescent="0.25">
      <c r="A19" s="466" t="s">
        <v>494</v>
      </c>
      <c r="B19" s="467"/>
      <c r="C19" s="467"/>
      <c r="D19" s="468"/>
      <c r="E19" s="458"/>
      <c r="F19" s="469"/>
      <c r="G19" s="469"/>
      <c r="H19" s="469"/>
      <c r="I19" s="469"/>
      <c r="J19" s="470"/>
    </row>
    <row r="20" spans="1:11" x14ac:dyDescent="0.25">
      <c r="A20" s="461" t="s">
        <v>65</v>
      </c>
      <c r="B20" s="461"/>
      <c r="C20" s="461"/>
      <c r="D20" s="461"/>
      <c r="E20" s="458"/>
      <c r="F20" s="469"/>
      <c r="G20" s="469"/>
      <c r="H20" s="469"/>
      <c r="I20" s="469"/>
      <c r="J20" s="470"/>
    </row>
    <row r="21" spans="1:11" ht="66.599999999999994" customHeight="1" x14ac:dyDescent="0.25">
      <c r="A21" s="461" t="s">
        <v>715</v>
      </c>
      <c r="B21" s="461"/>
      <c r="C21" s="461"/>
      <c r="D21" s="461"/>
      <c r="E21" s="477"/>
      <c r="F21" s="478"/>
      <c r="G21" s="478"/>
      <c r="H21" s="478"/>
      <c r="I21" s="478"/>
      <c r="J21" s="479"/>
    </row>
    <row r="22" spans="1:11" ht="72.75" customHeight="1" x14ac:dyDescent="0.25">
      <c r="A22" s="461" t="s">
        <v>716</v>
      </c>
      <c r="B22" s="461"/>
      <c r="C22" s="461"/>
      <c r="D22" s="461"/>
      <c r="E22" s="458"/>
      <c r="F22" s="469"/>
      <c r="G22" s="469"/>
      <c r="H22" s="469"/>
      <c r="I22" s="469"/>
      <c r="J22" s="470"/>
    </row>
    <row r="23" spans="1:11" ht="33.75" customHeight="1" x14ac:dyDescent="0.25">
      <c r="A23" s="462" t="s">
        <v>66</v>
      </c>
      <c r="B23" s="463"/>
      <c r="C23" s="463"/>
      <c r="D23" s="464"/>
      <c r="E23" s="458"/>
      <c r="F23" s="469"/>
      <c r="G23" s="469"/>
      <c r="H23" s="469"/>
      <c r="I23" s="469"/>
      <c r="J23" s="470"/>
    </row>
    <row r="24" spans="1:11" ht="31.9" customHeight="1" x14ac:dyDescent="0.25">
      <c r="A24" s="461" t="s">
        <v>630</v>
      </c>
      <c r="B24" s="461"/>
      <c r="C24" s="461"/>
      <c r="D24" s="461"/>
      <c r="E24" s="458"/>
      <c r="F24" s="469"/>
      <c r="G24" s="469"/>
      <c r="H24" s="469"/>
      <c r="I24" s="469"/>
      <c r="J24" s="470"/>
    </row>
    <row r="25" spans="1:11" x14ac:dyDescent="0.25">
      <c r="A25" s="461" t="s">
        <v>456</v>
      </c>
      <c r="B25" s="461"/>
      <c r="C25" s="461"/>
      <c r="D25" s="461"/>
      <c r="E25" s="458"/>
      <c r="F25" s="469"/>
      <c r="G25" s="469"/>
      <c r="H25" s="469"/>
      <c r="I25" s="469"/>
      <c r="J25" s="470"/>
    </row>
    <row r="26" spans="1:11" x14ac:dyDescent="0.25">
      <c r="A26" s="20"/>
      <c r="B26" s="20"/>
      <c r="C26" s="20"/>
      <c r="D26" s="20"/>
      <c r="E26" s="34"/>
      <c r="F26" s="34"/>
      <c r="G26" s="34"/>
      <c r="H26" s="34"/>
      <c r="I26" s="34"/>
      <c r="J26" s="34"/>
      <c r="K26" s="81"/>
    </row>
    <row r="27" spans="1:11" x14ac:dyDescent="0.25">
      <c r="A27" s="384" t="s">
        <v>67</v>
      </c>
      <c r="B27" s="384"/>
      <c r="C27" s="384"/>
      <c r="D27" s="384"/>
      <c r="E27" s="384"/>
      <c r="F27" s="384"/>
      <c r="G27" s="384"/>
      <c r="H27" s="384"/>
      <c r="I27" s="384"/>
      <c r="J27" s="384"/>
      <c r="K27" s="85"/>
    </row>
    <row r="28" spans="1:11" ht="9.6" customHeight="1" x14ac:dyDescent="0.25">
      <c r="A28" s="21"/>
      <c r="B28" s="20"/>
      <c r="C28" s="20"/>
      <c r="D28" s="20"/>
      <c r="E28" s="20"/>
      <c r="F28" s="84"/>
      <c r="G28" s="34"/>
      <c r="H28" s="80"/>
      <c r="I28" s="80"/>
      <c r="J28" s="80"/>
      <c r="K28" s="86"/>
    </row>
    <row r="29" spans="1:11" x14ac:dyDescent="0.25">
      <c r="A29" s="83" t="s">
        <v>68</v>
      </c>
      <c r="B29" s="77"/>
      <c r="C29" s="77"/>
      <c r="D29" s="77"/>
      <c r="E29" s="77"/>
      <c r="F29" s="77"/>
      <c r="G29" s="77"/>
      <c r="H29" s="77"/>
      <c r="I29" s="77"/>
      <c r="J29" s="77"/>
      <c r="K29" s="87"/>
    </row>
    <row r="30" spans="1:11" ht="28.5" x14ac:dyDescent="0.25">
      <c r="A30" s="426" t="s">
        <v>69</v>
      </c>
      <c r="B30" s="426"/>
      <c r="C30" s="426"/>
      <c r="D30" s="426"/>
      <c r="E30" s="426"/>
      <c r="F30" s="461"/>
      <c r="G30" s="461"/>
      <c r="H30" s="234" t="s">
        <v>70</v>
      </c>
      <c r="I30" s="302" t="s">
        <v>71</v>
      </c>
      <c r="J30" s="360"/>
    </row>
    <row r="31" spans="1:11" x14ac:dyDescent="0.25">
      <c r="A31" s="439">
        <v>1</v>
      </c>
      <c r="B31" s="439"/>
      <c r="C31" s="439"/>
      <c r="D31" s="439"/>
      <c r="E31" s="439"/>
      <c r="F31" s="439"/>
      <c r="G31" s="439"/>
      <c r="H31" s="235">
        <v>2</v>
      </c>
      <c r="I31" s="480">
        <v>3</v>
      </c>
      <c r="J31" s="481"/>
    </row>
    <row r="32" spans="1:11" x14ac:dyDescent="0.25">
      <c r="A32" s="351" t="s">
        <v>72</v>
      </c>
      <c r="B32" s="351"/>
      <c r="C32" s="351"/>
      <c r="D32" s="351"/>
      <c r="E32" s="351"/>
      <c r="F32" s="351"/>
      <c r="G32" s="351"/>
      <c r="H32" s="235">
        <v>1</v>
      </c>
      <c r="I32" s="482"/>
      <c r="J32" s="360"/>
      <c r="K32" s="125"/>
    </row>
    <row r="33" spans="1:10" ht="15.6" customHeight="1" x14ac:dyDescent="0.25">
      <c r="A33" s="408" t="s">
        <v>457</v>
      </c>
      <c r="B33" s="382"/>
      <c r="C33" s="382"/>
      <c r="D33" s="382"/>
      <c r="E33" s="382"/>
      <c r="F33" s="382"/>
      <c r="G33" s="383"/>
      <c r="H33" s="236" t="s">
        <v>74</v>
      </c>
      <c r="I33" s="451"/>
      <c r="J33" s="452"/>
    </row>
    <row r="34" spans="1:10" x14ac:dyDescent="0.25">
      <c r="A34" s="408" t="s">
        <v>73</v>
      </c>
      <c r="B34" s="382"/>
      <c r="C34" s="382"/>
      <c r="D34" s="382"/>
      <c r="E34" s="382"/>
      <c r="F34" s="382"/>
      <c r="G34" s="383"/>
      <c r="H34" s="236" t="s">
        <v>75</v>
      </c>
      <c r="I34" s="450"/>
      <c r="J34" s="350"/>
    </row>
    <row r="35" spans="1:10" ht="28.5" customHeight="1" x14ac:dyDescent="0.25">
      <c r="A35" s="351" t="s">
        <v>829</v>
      </c>
      <c r="B35" s="351"/>
      <c r="C35" s="351"/>
      <c r="D35" s="351"/>
      <c r="E35" s="351"/>
      <c r="F35" s="351"/>
      <c r="G35" s="351"/>
      <c r="H35" s="236" t="s">
        <v>77</v>
      </c>
      <c r="I35" s="483">
        <f>SUM(I37,I42)</f>
        <v>0</v>
      </c>
      <c r="J35" s="484"/>
    </row>
    <row r="36" spans="1:10" x14ac:dyDescent="0.25">
      <c r="A36" s="312" t="s">
        <v>831</v>
      </c>
      <c r="B36" s="313"/>
      <c r="C36" s="313"/>
      <c r="D36" s="313"/>
      <c r="E36" s="313"/>
      <c r="F36" s="313"/>
      <c r="G36" s="313"/>
      <c r="H36" s="313"/>
      <c r="I36" s="313"/>
      <c r="J36" s="314"/>
    </row>
    <row r="37" spans="1:10" x14ac:dyDescent="0.25">
      <c r="A37" s="403" t="s">
        <v>76</v>
      </c>
      <c r="B37" s="403"/>
      <c r="C37" s="403"/>
      <c r="D37" s="403"/>
      <c r="E37" s="403"/>
      <c r="F37" s="403"/>
      <c r="G37" s="403"/>
      <c r="H37" s="236" t="s">
        <v>79</v>
      </c>
      <c r="I37" s="449">
        <v>0</v>
      </c>
      <c r="J37" s="350"/>
    </row>
    <row r="38" spans="1:10" x14ac:dyDescent="0.25">
      <c r="A38" s="403" t="s">
        <v>78</v>
      </c>
      <c r="B38" s="403"/>
      <c r="C38" s="403"/>
      <c r="D38" s="403"/>
      <c r="E38" s="403"/>
      <c r="F38" s="403"/>
      <c r="G38" s="403"/>
      <c r="H38" s="236" t="s">
        <v>80</v>
      </c>
      <c r="I38" s="449">
        <v>0</v>
      </c>
      <c r="J38" s="350"/>
    </row>
    <row r="39" spans="1:10" ht="30.75" customHeight="1" x14ac:dyDescent="0.25">
      <c r="A39" s="403" t="s">
        <v>458</v>
      </c>
      <c r="B39" s="403"/>
      <c r="C39" s="403"/>
      <c r="D39" s="403"/>
      <c r="E39" s="403"/>
      <c r="F39" s="403"/>
      <c r="G39" s="403"/>
      <c r="H39" s="236" t="s">
        <v>82</v>
      </c>
      <c r="I39" s="450"/>
      <c r="J39" s="350"/>
    </row>
    <row r="40" spans="1:10" ht="30" customHeight="1" x14ac:dyDescent="0.25">
      <c r="A40" s="351" t="s">
        <v>697</v>
      </c>
      <c r="B40" s="351"/>
      <c r="C40" s="351"/>
      <c r="D40" s="351"/>
      <c r="E40" s="351"/>
      <c r="F40" s="351"/>
      <c r="G40" s="351"/>
      <c r="H40" s="237">
        <v>8</v>
      </c>
      <c r="I40" s="450"/>
      <c r="J40" s="450"/>
    </row>
    <row r="41" spans="1:10" x14ac:dyDescent="0.25">
      <c r="A41" s="312" t="s">
        <v>830</v>
      </c>
      <c r="B41" s="313"/>
      <c r="C41" s="313"/>
      <c r="D41" s="313"/>
      <c r="E41" s="313"/>
      <c r="F41" s="313"/>
      <c r="G41" s="313"/>
      <c r="H41" s="313"/>
      <c r="I41" s="313"/>
      <c r="J41" s="314"/>
    </row>
    <row r="42" spans="1:10" x14ac:dyDescent="0.25">
      <c r="A42" s="351" t="s">
        <v>81</v>
      </c>
      <c r="B42" s="351"/>
      <c r="C42" s="351"/>
      <c r="D42" s="351"/>
      <c r="E42" s="351"/>
      <c r="F42" s="351"/>
      <c r="G42" s="351"/>
      <c r="H42" s="237">
        <v>9</v>
      </c>
      <c r="I42" s="449">
        <v>0</v>
      </c>
      <c r="J42" s="350"/>
    </row>
    <row r="43" spans="1:10" x14ac:dyDescent="0.25">
      <c r="A43" s="351" t="s">
        <v>83</v>
      </c>
      <c r="B43" s="351"/>
      <c r="C43" s="351"/>
      <c r="D43" s="351"/>
      <c r="E43" s="351"/>
      <c r="F43" s="351"/>
      <c r="G43" s="351"/>
      <c r="H43" s="237">
        <v>10</v>
      </c>
      <c r="I43" s="453">
        <v>0</v>
      </c>
      <c r="J43" s="350"/>
    </row>
    <row r="44" spans="1:10" ht="31.5" customHeight="1" x14ac:dyDescent="0.25">
      <c r="A44" s="351" t="s">
        <v>752</v>
      </c>
      <c r="B44" s="351"/>
      <c r="C44" s="351"/>
      <c r="D44" s="351"/>
      <c r="E44" s="351"/>
      <c r="F44" s="351"/>
      <c r="G44" s="351"/>
      <c r="H44" s="237">
        <v>11</v>
      </c>
      <c r="I44" s="349"/>
      <c r="J44" s="350"/>
    </row>
    <row r="45" spans="1:10" ht="32.25" customHeight="1" x14ac:dyDescent="0.25">
      <c r="A45" s="351" t="s">
        <v>753</v>
      </c>
      <c r="B45" s="351"/>
      <c r="C45" s="351"/>
      <c r="D45" s="351"/>
      <c r="E45" s="351"/>
      <c r="F45" s="351"/>
      <c r="G45" s="351"/>
      <c r="H45" s="237">
        <v>12</v>
      </c>
      <c r="I45" s="450"/>
      <c r="J45" s="450"/>
    </row>
    <row r="46" spans="1:10" x14ac:dyDescent="0.25">
      <c r="A46" s="446" t="s">
        <v>459</v>
      </c>
      <c r="B46" s="447"/>
      <c r="C46" s="447"/>
      <c r="D46" s="447"/>
      <c r="E46" s="447"/>
      <c r="F46" s="447"/>
      <c r="G46" s="447"/>
      <c r="H46" s="447"/>
      <c r="I46" s="447"/>
      <c r="J46" s="448"/>
    </row>
    <row r="47" spans="1:10" x14ac:dyDescent="0.25">
      <c r="A47" s="408" t="s">
        <v>84</v>
      </c>
      <c r="B47" s="409"/>
      <c r="C47" s="409"/>
      <c r="D47" s="409"/>
      <c r="E47" s="409"/>
      <c r="F47" s="409"/>
      <c r="G47" s="414"/>
      <c r="H47" s="237">
        <v>13</v>
      </c>
      <c r="I47" s="349"/>
      <c r="J47" s="350"/>
    </row>
    <row r="48" spans="1:10" x14ac:dyDescent="0.25">
      <c r="A48" s="351" t="s">
        <v>85</v>
      </c>
      <c r="B48" s="351"/>
      <c r="C48" s="351"/>
      <c r="D48" s="351"/>
      <c r="E48" s="351"/>
      <c r="F48" s="351"/>
      <c r="G48" s="351"/>
      <c r="H48" s="237">
        <v>14</v>
      </c>
      <c r="I48" s="349"/>
      <c r="J48" s="350"/>
    </row>
    <row r="49" spans="1:11" x14ac:dyDescent="0.25">
      <c r="A49" s="351" t="s">
        <v>644</v>
      </c>
      <c r="B49" s="351"/>
      <c r="C49" s="351"/>
      <c r="D49" s="351"/>
      <c r="E49" s="351"/>
      <c r="F49" s="351"/>
      <c r="G49" s="351"/>
      <c r="H49" s="237">
        <v>15</v>
      </c>
      <c r="I49" s="349"/>
      <c r="J49" s="350"/>
    </row>
    <row r="50" spans="1:11" x14ac:dyDescent="0.25">
      <c r="A50" s="351" t="s">
        <v>86</v>
      </c>
      <c r="B50" s="351"/>
      <c r="C50" s="351"/>
      <c r="D50" s="351"/>
      <c r="E50" s="351"/>
      <c r="F50" s="351"/>
      <c r="G50" s="351"/>
      <c r="H50" s="237">
        <v>16</v>
      </c>
      <c r="I50" s="349"/>
      <c r="J50" s="350"/>
    </row>
    <row r="51" spans="1:11" x14ac:dyDescent="0.25">
      <c r="A51" s="351" t="s">
        <v>87</v>
      </c>
      <c r="B51" s="351"/>
      <c r="C51" s="351"/>
      <c r="D51" s="351"/>
      <c r="E51" s="351"/>
      <c r="F51" s="351"/>
      <c r="G51" s="351"/>
      <c r="H51" s="237">
        <v>17</v>
      </c>
      <c r="I51" s="349"/>
      <c r="J51" s="350"/>
    </row>
    <row r="52" spans="1:11" x14ac:dyDescent="0.25">
      <c r="A52" s="351" t="s">
        <v>626</v>
      </c>
      <c r="B52" s="351"/>
      <c r="C52" s="351"/>
      <c r="D52" s="351"/>
      <c r="E52" s="351"/>
      <c r="F52" s="351"/>
      <c r="G52" s="351"/>
      <c r="H52" s="237">
        <v>18</v>
      </c>
      <c r="I52" s="349"/>
      <c r="J52" s="350"/>
    </row>
    <row r="53" spans="1:11" x14ac:dyDescent="0.25">
      <c r="A53" s="351" t="s">
        <v>88</v>
      </c>
      <c r="B53" s="351"/>
      <c r="C53" s="351"/>
      <c r="D53" s="351"/>
      <c r="E53" s="351"/>
      <c r="F53" s="351"/>
      <c r="G53" s="351"/>
      <c r="H53" s="237">
        <v>19</v>
      </c>
      <c r="I53" s="349"/>
      <c r="J53" s="350"/>
    </row>
    <row r="54" spans="1:11" x14ac:dyDescent="0.25">
      <c r="A54" s="351" t="s">
        <v>460</v>
      </c>
      <c r="B54" s="351"/>
      <c r="C54" s="351"/>
      <c r="D54" s="351"/>
      <c r="E54" s="351"/>
      <c r="F54" s="351"/>
      <c r="G54" s="351"/>
      <c r="H54" s="237">
        <v>20</v>
      </c>
      <c r="I54" s="349"/>
      <c r="J54" s="350"/>
    </row>
    <row r="55" spans="1:11" ht="31.5" customHeight="1" x14ac:dyDescent="0.25">
      <c r="A55" s="351" t="s">
        <v>671</v>
      </c>
      <c r="B55" s="351"/>
      <c r="C55" s="351"/>
      <c r="D55" s="351"/>
      <c r="E55" s="351"/>
      <c r="F55" s="351"/>
      <c r="G55" s="351"/>
      <c r="H55" s="237">
        <v>21</v>
      </c>
      <c r="I55" s="349"/>
      <c r="J55" s="350"/>
      <c r="K55" s="6"/>
    </row>
    <row r="56" spans="1:11" ht="31.5" customHeight="1" x14ac:dyDescent="0.25">
      <c r="A56" s="351" t="s">
        <v>645</v>
      </c>
      <c r="B56" s="351"/>
      <c r="C56" s="351"/>
      <c r="D56" s="351"/>
      <c r="E56" s="351"/>
      <c r="F56" s="351"/>
      <c r="G56" s="351"/>
      <c r="H56" s="237">
        <v>22</v>
      </c>
      <c r="I56" s="349"/>
      <c r="J56" s="350"/>
      <c r="K56" s="6"/>
    </row>
    <row r="57" spans="1:11" ht="30.6" customHeight="1" x14ac:dyDescent="0.25">
      <c r="A57" s="408" t="s">
        <v>495</v>
      </c>
      <c r="B57" s="409"/>
      <c r="C57" s="409"/>
      <c r="D57" s="409"/>
      <c r="E57" s="409"/>
      <c r="F57" s="409"/>
      <c r="G57" s="414"/>
      <c r="H57" s="237">
        <v>23</v>
      </c>
      <c r="I57" s="428"/>
      <c r="J57" s="429"/>
      <c r="K57" s="6"/>
    </row>
    <row r="58" spans="1:11" x14ac:dyDescent="0.25">
      <c r="A58" s="20"/>
      <c r="B58" s="20"/>
      <c r="C58" s="20"/>
      <c r="D58" s="20"/>
      <c r="E58" s="20"/>
      <c r="F58" s="20"/>
      <c r="G58" s="20"/>
      <c r="H58" s="90"/>
      <c r="I58" s="91"/>
      <c r="J58" s="80"/>
      <c r="K58" s="14"/>
    </row>
    <row r="59" spans="1:11" x14ac:dyDescent="0.25">
      <c r="A59" s="430" t="s">
        <v>496</v>
      </c>
      <c r="B59" s="430"/>
      <c r="C59" s="430"/>
      <c r="D59" s="430"/>
      <c r="E59" s="430"/>
      <c r="F59" s="430"/>
      <c r="G59" s="430"/>
      <c r="H59" s="430"/>
      <c r="I59" s="430"/>
      <c r="J59" s="430"/>
      <c r="K59" s="6"/>
    </row>
    <row r="60" spans="1:11" ht="9.6" customHeight="1" x14ac:dyDescent="0.25">
      <c r="A60" s="77"/>
      <c r="B60" s="6"/>
      <c r="C60" s="6"/>
      <c r="D60" s="6"/>
      <c r="E60" s="6"/>
      <c r="F60" s="6"/>
      <c r="G60" s="6"/>
      <c r="H60" s="6"/>
      <c r="I60" s="6"/>
      <c r="J60" s="6"/>
      <c r="K60" s="14"/>
    </row>
    <row r="61" spans="1:11" x14ac:dyDescent="0.25">
      <c r="A61" s="21" t="s">
        <v>90</v>
      </c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67" t="s">
        <v>461</v>
      </c>
      <c r="B62" s="392" t="s">
        <v>717</v>
      </c>
      <c r="C62" s="441"/>
      <c r="D62" s="441"/>
      <c r="E62" s="441"/>
      <c r="F62" s="441"/>
      <c r="G62" s="441"/>
      <c r="H62" s="441"/>
      <c r="I62" s="441"/>
      <c r="J62" s="442"/>
      <c r="K62" s="6"/>
    </row>
    <row r="63" spans="1:11" x14ac:dyDescent="0.25">
      <c r="A63" s="58">
        <v>1</v>
      </c>
      <c r="B63" s="431"/>
      <c r="C63" s="432"/>
      <c r="D63" s="432"/>
      <c r="E63" s="432"/>
      <c r="F63" s="432"/>
      <c r="G63" s="432"/>
      <c r="H63" s="432"/>
      <c r="I63" s="432"/>
      <c r="J63" s="433"/>
      <c r="K63" s="6"/>
    </row>
    <row r="64" spans="1:11" x14ac:dyDescent="0.25">
      <c r="A64" s="58">
        <v>2</v>
      </c>
      <c r="B64" s="431"/>
      <c r="C64" s="432"/>
      <c r="D64" s="432"/>
      <c r="E64" s="432"/>
      <c r="F64" s="432"/>
      <c r="G64" s="432"/>
      <c r="H64" s="432"/>
      <c r="I64" s="432"/>
      <c r="J64" s="433"/>
      <c r="K64" s="6"/>
    </row>
    <row r="65" spans="1:12" x14ac:dyDescent="0.25">
      <c r="A65" s="58">
        <v>3</v>
      </c>
      <c r="B65" s="431"/>
      <c r="C65" s="432"/>
      <c r="D65" s="432"/>
      <c r="E65" s="432"/>
      <c r="F65" s="432"/>
      <c r="G65" s="432"/>
      <c r="H65" s="432"/>
      <c r="I65" s="432"/>
      <c r="J65" s="433"/>
      <c r="K65" s="6"/>
    </row>
    <row r="66" spans="1:12" x14ac:dyDescent="0.25">
      <c r="A66" s="58">
        <v>4</v>
      </c>
      <c r="B66" s="431"/>
      <c r="C66" s="432"/>
      <c r="D66" s="432"/>
      <c r="E66" s="432"/>
      <c r="F66" s="432"/>
      <c r="G66" s="432"/>
      <c r="H66" s="432"/>
      <c r="I66" s="432"/>
      <c r="J66" s="433"/>
      <c r="K66" s="6"/>
    </row>
    <row r="67" spans="1:12" x14ac:dyDescent="0.25">
      <c r="A67" s="58">
        <v>5</v>
      </c>
      <c r="B67" s="431"/>
      <c r="C67" s="432"/>
      <c r="D67" s="432"/>
      <c r="E67" s="432"/>
      <c r="F67" s="432"/>
      <c r="G67" s="432"/>
      <c r="H67" s="432"/>
      <c r="I67" s="432"/>
      <c r="J67" s="433"/>
      <c r="K67" s="6"/>
    </row>
    <row r="68" spans="1:12" x14ac:dyDescent="0.25">
      <c r="A68" s="58">
        <v>6</v>
      </c>
      <c r="B68" s="431"/>
      <c r="C68" s="432"/>
      <c r="D68" s="432"/>
      <c r="E68" s="432"/>
      <c r="F68" s="432"/>
      <c r="G68" s="432"/>
      <c r="H68" s="432"/>
      <c r="I68" s="432"/>
      <c r="J68" s="433"/>
      <c r="K68" s="6"/>
    </row>
    <row r="69" spans="1:12" x14ac:dyDescent="0.25">
      <c r="A69" s="20"/>
      <c r="B69" s="20"/>
      <c r="C69" s="20"/>
      <c r="D69" s="20"/>
      <c r="E69" s="20"/>
      <c r="F69" s="20"/>
      <c r="G69" s="20"/>
      <c r="H69" s="20"/>
      <c r="I69" s="35"/>
      <c r="J69" s="35"/>
      <c r="K69" s="6"/>
    </row>
    <row r="70" spans="1:12" x14ac:dyDescent="0.25">
      <c r="A70" s="443" t="s">
        <v>463</v>
      </c>
      <c r="B70" s="443"/>
      <c r="C70" s="443"/>
      <c r="D70" s="443"/>
      <c r="E70" s="443"/>
      <c r="F70" s="443"/>
      <c r="G70" s="443"/>
      <c r="H70" s="443"/>
      <c r="I70" s="443"/>
      <c r="J70" s="443"/>
      <c r="K70" s="6"/>
    </row>
    <row r="71" spans="1:12" ht="48.6" customHeight="1" x14ac:dyDescent="0.25">
      <c r="A71" s="311" t="s">
        <v>684</v>
      </c>
      <c r="B71" s="311"/>
      <c r="C71" s="311"/>
      <c r="D71" s="311"/>
      <c r="E71" s="311"/>
      <c r="F71" s="311"/>
      <c r="G71" s="311"/>
      <c r="H71" s="311"/>
      <c r="I71" s="311"/>
      <c r="J71" s="311"/>
      <c r="K71" s="6"/>
    </row>
    <row r="72" spans="1:12" ht="15.6" customHeight="1" x14ac:dyDescent="0.25">
      <c r="A72" s="488" t="s">
        <v>632</v>
      </c>
      <c r="B72" s="489"/>
      <c r="C72" s="489"/>
      <c r="D72" s="489"/>
      <c r="E72" s="489"/>
      <c r="F72" s="489"/>
      <c r="G72" s="489"/>
      <c r="H72" s="489"/>
      <c r="I72" s="490"/>
      <c r="J72" s="92"/>
      <c r="K72" s="6"/>
    </row>
    <row r="73" spans="1:12" ht="22.9" customHeight="1" x14ac:dyDescent="0.25">
      <c r="A73" s="491"/>
      <c r="B73" s="491"/>
      <c r="C73" s="491"/>
      <c r="D73" s="491"/>
      <c r="E73" s="491"/>
      <c r="F73" s="491"/>
      <c r="G73" s="491"/>
      <c r="H73" s="491"/>
      <c r="I73" s="491"/>
      <c r="J73" s="92"/>
      <c r="K73" s="6"/>
    </row>
    <row r="74" spans="1:12" ht="18" customHeight="1" x14ac:dyDescent="0.25">
      <c r="A74" s="93"/>
      <c r="B74" s="93"/>
      <c r="C74" s="93"/>
      <c r="D74" s="93"/>
      <c r="E74" s="93"/>
      <c r="F74" s="93"/>
      <c r="G74" s="93"/>
      <c r="H74" s="93"/>
      <c r="I74" s="93"/>
      <c r="J74" s="92"/>
      <c r="K74" s="6"/>
    </row>
    <row r="75" spans="1:12" x14ac:dyDescent="0.25">
      <c r="A75" s="21" t="s">
        <v>92</v>
      </c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2" x14ac:dyDescent="0.25">
      <c r="A76" s="420" t="s">
        <v>93</v>
      </c>
      <c r="B76" s="421"/>
      <c r="C76" s="421"/>
      <c r="D76" s="422"/>
      <c r="E76" s="434" t="s">
        <v>70</v>
      </c>
      <c r="F76" s="436" t="s">
        <v>94</v>
      </c>
      <c r="G76" s="437"/>
      <c r="H76" s="437"/>
      <c r="I76" s="438"/>
      <c r="J76" s="94"/>
      <c r="K76" s="62"/>
    </row>
    <row r="77" spans="1:12" ht="64.900000000000006" customHeight="1" x14ac:dyDescent="0.25">
      <c r="A77" s="423"/>
      <c r="B77" s="424"/>
      <c r="C77" s="424"/>
      <c r="D77" s="425"/>
      <c r="E77" s="435"/>
      <c r="F77" s="238" t="s">
        <v>95</v>
      </c>
      <c r="G77" s="238" t="s">
        <v>96</v>
      </c>
      <c r="H77" s="238" t="s">
        <v>97</v>
      </c>
      <c r="I77" s="238" t="s">
        <v>98</v>
      </c>
      <c r="J77" s="15"/>
      <c r="K77" s="62"/>
    </row>
    <row r="78" spans="1:12" x14ac:dyDescent="0.25">
      <c r="A78" s="439">
        <v>1</v>
      </c>
      <c r="B78" s="439"/>
      <c r="C78" s="440"/>
      <c r="D78" s="440"/>
      <c r="E78" s="239">
        <v>2</v>
      </c>
      <c r="F78" s="239">
        <v>3</v>
      </c>
      <c r="G78" s="239">
        <v>4</v>
      </c>
      <c r="H78" s="239">
        <v>5</v>
      </c>
      <c r="I78" s="239">
        <v>6</v>
      </c>
      <c r="J78" s="57"/>
      <c r="K78" s="57"/>
    </row>
    <row r="79" spans="1:12" x14ac:dyDescent="0.25">
      <c r="A79" s="352" t="s">
        <v>99</v>
      </c>
      <c r="B79" s="352"/>
      <c r="C79" s="404"/>
      <c r="D79" s="404"/>
      <c r="E79" s="240">
        <v>1</v>
      </c>
      <c r="F79" s="241">
        <f>SUM(F80:F84)</f>
        <v>0</v>
      </c>
      <c r="G79" s="241">
        <f>SUM(G80:G84)</f>
        <v>0</v>
      </c>
      <c r="H79" s="241">
        <f>SUM(H80:H84)</f>
        <v>0</v>
      </c>
      <c r="I79" s="241">
        <f>SUM(I80:I84)</f>
        <v>0</v>
      </c>
      <c r="J79" s="299"/>
      <c r="K79" s="300"/>
      <c r="L79" s="300"/>
    </row>
    <row r="80" spans="1:12" ht="19.5" customHeight="1" x14ac:dyDescent="0.25">
      <c r="A80" s="385" t="s">
        <v>100</v>
      </c>
      <c r="B80" s="388"/>
      <c r="C80" s="388"/>
      <c r="D80" s="389"/>
      <c r="E80" s="242" t="s">
        <v>229</v>
      </c>
      <c r="F80" s="97"/>
      <c r="G80" s="97"/>
      <c r="H80" s="97"/>
      <c r="I80" s="97"/>
      <c r="J80" s="3"/>
      <c r="K80" s="3"/>
    </row>
    <row r="81" spans="1:12" x14ac:dyDescent="0.25">
      <c r="A81" s="385" t="s">
        <v>102</v>
      </c>
      <c r="B81" s="388"/>
      <c r="C81" s="388"/>
      <c r="D81" s="389"/>
      <c r="E81" s="242" t="s">
        <v>231</v>
      </c>
      <c r="F81" s="97"/>
      <c r="G81" s="97"/>
      <c r="H81" s="97"/>
      <c r="I81" s="97"/>
      <c r="J81" s="3"/>
      <c r="K81" s="3"/>
    </row>
    <row r="82" spans="1:12" ht="15.75" customHeight="1" x14ac:dyDescent="0.25">
      <c r="A82" s="385" t="s">
        <v>104</v>
      </c>
      <c r="B82" s="388"/>
      <c r="C82" s="388"/>
      <c r="D82" s="389"/>
      <c r="E82" s="242" t="s">
        <v>233</v>
      </c>
      <c r="F82" s="97"/>
      <c r="G82" s="97"/>
      <c r="H82" s="97"/>
      <c r="I82" s="97"/>
      <c r="J82" s="19"/>
      <c r="K82" s="19"/>
    </row>
    <row r="83" spans="1:12" x14ac:dyDescent="0.25">
      <c r="A83" s="444" t="s">
        <v>106</v>
      </c>
      <c r="B83" s="444"/>
      <c r="C83" s="444"/>
      <c r="D83" s="445"/>
      <c r="E83" s="242" t="s">
        <v>199</v>
      </c>
      <c r="F83" s="97"/>
      <c r="G83" s="97"/>
      <c r="H83" s="97"/>
      <c r="I83" s="97"/>
      <c r="J83" s="19"/>
      <c r="K83" s="19"/>
    </row>
    <row r="84" spans="1:12" x14ac:dyDescent="0.25">
      <c r="A84" s="353" t="s">
        <v>108</v>
      </c>
      <c r="B84" s="353"/>
      <c r="C84" s="417"/>
      <c r="D84" s="417"/>
      <c r="E84" s="242" t="s">
        <v>236</v>
      </c>
      <c r="F84" s="97"/>
      <c r="G84" s="97"/>
      <c r="H84" s="97"/>
      <c r="I84" s="97"/>
      <c r="J84" s="19"/>
      <c r="K84" s="19"/>
    </row>
    <row r="85" spans="1:12" ht="42.75" customHeight="1" x14ac:dyDescent="0.25">
      <c r="A85" s="352" t="s">
        <v>499</v>
      </c>
      <c r="B85" s="352"/>
      <c r="C85" s="404"/>
      <c r="D85" s="404"/>
      <c r="E85" s="240">
        <v>2</v>
      </c>
      <c r="F85" s="241">
        <f>SUM(F86:F89)</f>
        <v>0</v>
      </c>
      <c r="G85" s="241">
        <f>SUM(G86:G89)</f>
        <v>0</v>
      </c>
      <c r="H85" s="243">
        <f>SUM(H86:H89)</f>
        <v>0</v>
      </c>
      <c r="I85" s="243">
        <f>SUM(I86:I89)</f>
        <v>0</v>
      </c>
      <c r="J85" s="299"/>
      <c r="K85" s="300"/>
      <c r="L85" s="300"/>
    </row>
    <row r="86" spans="1:12" x14ac:dyDescent="0.25">
      <c r="A86" s="353" t="s">
        <v>109</v>
      </c>
      <c r="B86" s="353"/>
      <c r="C86" s="417"/>
      <c r="D86" s="417"/>
      <c r="E86" s="244" t="s">
        <v>101</v>
      </c>
      <c r="F86" s="97"/>
      <c r="G86" s="97"/>
      <c r="H86" s="64"/>
      <c r="I86" s="64"/>
      <c r="J86" s="19"/>
      <c r="K86" s="19"/>
    </row>
    <row r="87" spans="1:12" x14ac:dyDescent="0.25">
      <c r="A87" s="353" t="s">
        <v>111</v>
      </c>
      <c r="B87" s="353"/>
      <c r="C87" s="417"/>
      <c r="D87" s="417"/>
      <c r="E87" s="244" t="s">
        <v>103</v>
      </c>
      <c r="F87" s="97"/>
      <c r="G87" s="97"/>
      <c r="H87" s="64"/>
      <c r="I87" s="64"/>
      <c r="J87" s="19"/>
      <c r="K87" s="19"/>
    </row>
    <row r="88" spans="1:12" x14ac:dyDescent="0.25">
      <c r="A88" s="353" t="s">
        <v>113</v>
      </c>
      <c r="B88" s="353"/>
      <c r="C88" s="417"/>
      <c r="D88" s="417"/>
      <c r="E88" s="244" t="s">
        <v>105</v>
      </c>
      <c r="F88" s="97"/>
      <c r="G88" s="97"/>
      <c r="H88" s="64"/>
      <c r="I88" s="64"/>
      <c r="J88" s="19"/>
      <c r="K88" s="19"/>
    </row>
    <row r="89" spans="1:12" x14ac:dyDescent="0.25">
      <c r="A89" s="353" t="s">
        <v>115</v>
      </c>
      <c r="B89" s="353"/>
      <c r="C89" s="417"/>
      <c r="D89" s="417"/>
      <c r="E89" s="244" t="s">
        <v>107</v>
      </c>
      <c r="F89" s="97"/>
      <c r="G89" s="97"/>
      <c r="H89" s="64"/>
      <c r="I89" s="64"/>
      <c r="J89" s="19"/>
      <c r="K89" s="19"/>
    </row>
    <row r="90" spans="1:12" x14ac:dyDescent="0.25">
      <c r="A90" s="352" t="s">
        <v>117</v>
      </c>
      <c r="B90" s="352"/>
      <c r="C90" s="418"/>
      <c r="D90" s="418"/>
      <c r="E90" s="240">
        <v>3</v>
      </c>
      <c r="F90" s="241">
        <f>SUM(F91:F96)</f>
        <v>0</v>
      </c>
      <c r="G90" s="241">
        <f>SUM(G91:G96)</f>
        <v>0</v>
      </c>
      <c r="H90" s="243">
        <f>SUM(H91:H96)</f>
        <v>0</v>
      </c>
      <c r="I90" s="243">
        <f>SUM(I91:I96)</f>
        <v>0</v>
      </c>
      <c r="J90" s="299"/>
      <c r="K90" s="300"/>
      <c r="L90" s="300"/>
    </row>
    <row r="91" spans="1:12" x14ac:dyDescent="0.25">
      <c r="A91" s="353" t="s">
        <v>118</v>
      </c>
      <c r="B91" s="353"/>
      <c r="C91" s="417"/>
      <c r="D91" s="417"/>
      <c r="E91" s="244" t="s">
        <v>110</v>
      </c>
      <c r="F91" s="97"/>
      <c r="G91" s="97"/>
      <c r="H91" s="64"/>
      <c r="I91" s="64"/>
      <c r="J91" s="3"/>
      <c r="K91" s="3"/>
    </row>
    <row r="92" spans="1:12" x14ac:dyDescent="0.25">
      <c r="A92" s="353" t="s">
        <v>119</v>
      </c>
      <c r="B92" s="353"/>
      <c r="C92" s="417"/>
      <c r="D92" s="417"/>
      <c r="E92" s="244" t="s">
        <v>112</v>
      </c>
      <c r="F92" s="97"/>
      <c r="G92" s="97"/>
      <c r="H92" s="64"/>
      <c r="I92" s="64"/>
      <c r="J92" s="3"/>
      <c r="K92" s="3"/>
    </row>
    <row r="93" spans="1:12" ht="30.6" customHeight="1" x14ac:dyDescent="0.25">
      <c r="A93" s="353" t="s">
        <v>120</v>
      </c>
      <c r="B93" s="353"/>
      <c r="C93" s="417"/>
      <c r="D93" s="417"/>
      <c r="E93" s="244" t="s">
        <v>114</v>
      </c>
      <c r="F93" s="97"/>
      <c r="G93" s="97"/>
      <c r="H93" s="64"/>
      <c r="I93" s="64"/>
      <c r="J93" s="3"/>
      <c r="K93" s="3"/>
    </row>
    <row r="94" spans="1:12" ht="18" customHeight="1" x14ac:dyDescent="0.25">
      <c r="A94" s="353" t="s">
        <v>121</v>
      </c>
      <c r="B94" s="353"/>
      <c r="C94" s="417"/>
      <c r="D94" s="417"/>
      <c r="E94" s="244" t="s">
        <v>116</v>
      </c>
      <c r="F94" s="97"/>
      <c r="G94" s="97"/>
      <c r="H94" s="64"/>
      <c r="I94" s="64"/>
      <c r="J94" s="3"/>
      <c r="K94" s="3"/>
    </row>
    <row r="95" spans="1:12" ht="16.5" customHeight="1" x14ac:dyDescent="0.25">
      <c r="A95" s="385" t="s">
        <v>694</v>
      </c>
      <c r="B95" s="388"/>
      <c r="C95" s="388"/>
      <c r="D95" s="389"/>
      <c r="E95" s="244" t="s">
        <v>462</v>
      </c>
      <c r="F95" s="97"/>
      <c r="G95" s="97"/>
      <c r="H95" s="64"/>
      <c r="I95" s="64"/>
      <c r="J95" s="3"/>
      <c r="K95" s="3"/>
    </row>
    <row r="96" spans="1:12" x14ac:dyDescent="0.25">
      <c r="A96" s="353" t="s">
        <v>122</v>
      </c>
      <c r="B96" s="353"/>
      <c r="C96" s="417"/>
      <c r="D96" s="417"/>
      <c r="E96" s="244" t="s">
        <v>695</v>
      </c>
      <c r="F96" s="97"/>
      <c r="G96" s="97"/>
      <c r="H96" s="64"/>
      <c r="I96" s="64"/>
      <c r="J96" s="19"/>
      <c r="K96" s="19"/>
    </row>
    <row r="97" spans="1:12" ht="44.25" customHeight="1" x14ac:dyDescent="0.25">
      <c r="A97" s="381" t="s">
        <v>696</v>
      </c>
      <c r="B97" s="496"/>
      <c r="C97" s="496"/>
      <c r="D97" s="497"/>
      <c r="E97" s="245" t="s">
        <v>77</v>
      </c>
      <c r="F97" s="97"/>
      <c r="G97" s="97"/>
      <c r="H97" s="64"/>
      <c r="I97" s="64"/>
      <c r="J97" s="19"/>
      <c r="K97" s="19"/>
    </row>
    <row r="98" spans="1:12" x14ac:dyDescent="0.25">
      <c r="A98" s="352" t="s">
        <v>123</v>
      </c>
      <c r="B98" s="352"/>
      <c r="C98" s="418"/>
      <c r="D98" s="418"/>
      <c r="E98" s="240">
        <v>5</v>
      </c>
      <c r="F98" s="98"/>
      <c r="G98" s="98"/>
      <c r="H98" s="61"/>
      <c r="I98" s="61"/>
      <c r="J98" s="3"/>
      <c r="K98" s="3"/>
    </row>
    <row r="99" spans="1:12" x14ac:dyDescent="0.25">
      <c r="A99" s="352" t="s">
        <v>681</v>
      </c>
      <c r="B99" s="352"/>
      <c r="C99" s="418"/>
      <c r="D99" s="418"/>
      <c r="E99" s="240">
        <v>6</v>
      </c>
      <c r="F99" s="276">
        <f>F79+F85+F90+F98</f>
        <v>0</v>
      </c>
      <c r="G99" s="276">
        <f>G79+G85+G90+G98</f>
        <v>0</v>
      </c>
      <c r="H99" s="277">
        <f>H79+H85+H90+H98</f>
        <v>0</v>
      </c>
      <c r="I99" s="277">
        <f>I79+I85+I90+I98</f>
        <v>0</v>
      </c>
      <c r="J99" s="299"/>
      <c r="K99" s="300"/>
      <c r="L99" s="300"/>
    </row>
    <row r="100" spans="1:12" x14ac:dyDescent="0.25">
      <c r="A100" s="39"/>
      <c r="B100" s="39"/>
      <c r="C100" s="39"/>
      <c r="D100" s="39"/>
      <c r="E100" s="6"/>
      <c r="F100" s="6"/>
      <c r="G100" s="6"/>
      <c r="H100" s="6"/>
      <c r="I100" s="6"/>
      <c r="J100" s="6"/>
      <c r="K100" s="14"/>
    </row>
    <row r="101" spans="1:12" ht="33" customHeight="1" x14ac:dyDescent="0.25">
      <c r="A101" s="419" t="s">
        <v>819</v>
      </c>
      <c r="B101" s="419"/>
      <c r="C101" s="419"/>
      <c r="D101" s="419"/>
      <c r="E101" s="419"/>
      <c r="F101" s="419"/>
      <c r="G101" s="419"/>
      <c r="H101" s="419"/>
      <c r="I101" s="419"/>
      <c r="J101" s="419"/>
      <c r="K101" s="6"/>
    </row>
    <row r="102" spans="1:12" ht="9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6"/>
    </row>
    <row r="103" spans="1:12" x14ac:dyDescent="0.25">
      <c r="A103" s="99" t="s">
        <v>718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2" x14ac:dyDescent="0.25">
      <c r="A104" s="420" t="s">
        <v>124</v>
      </c>
      <c r="B104" s="421"/>
      <c r="C104" s="421"/>
      <c r="D104" s="421"/>
      <c r="E104" s="422"/>
      <c r="F104" s="426" t="s">
        <v>94</v>
      </c>
      <c r="G104" s="427"/>
      <c r="H104" s="427"/>
      <c r="I104" s="427"/>
      <c r="J104" s="94"/>
      <c r="K104" s="62"/>
    </row>
    <row r="105" spans="1:12" ht="58.15" customHeight="1" x14ac:dyDescent="0.25">
      <c r="A105" s="423"/>
      <c r="B105" s="424"/>
      <c r="C105" s="424"/>
      <c r="D105" s="424"/>
      <c r="E105" s="425"/>
      <c r="F105" s="238" t="s">
        <v>95</v>
      </c>
      <c r="G105" s="238" t="s">
        <v>96</v>
      </c>
      <c r="H105" s="238" t="s">
        <v>97</v>
      </c>
      <c r="I105" s="238" t="s">
        <v>98</v>
      </c>
      <c r="J105" s="15"/>
      <c r="K105" s="62"/>
    </row>
    <row r="106" spans="1:12" x14ac:dyDescent="0.25">
      <c r="A106" s="492">
        <v>1</v>
      </c>
      <c r="B106" s="493"/>
      <c r="C106" s="493"/>
      <c r="D106" s="493"/>
      <c r="E106" s="494"/>
      <c r="F106" s="239">
        <v>2</v>
      </c>
      <c r="G106" s="239">
        <v>3</v>
      </c>
      <c r="H106" s="239">
        <v>4</v>
      </c>
      <c r="I106" s="239">
        <v>5</v>
      </c>
      <c r="J106" s="57"/>
      <c r="K106" s="57"/>
    </row>
    <row r="107" spans="1:12" ht="18.75" customHeight="1" x14ac:dyDescent="0.25">
      <c r="A107" s="498" t="s">
        <v>125</v>
      </c>
      <c r="B107" s="499"/>
      <c r="C107" s="499"/>
      <c r="D107" s="499"/>
      <c r="E107" s="500"/>
      <c r="F107" s="97"/>
      <c r="G107" s="97"/>
      <c r="H107" s="64"/>
      <c r="I107" s="64"/>
      <c r="J107" s="3"/>
      <c r="K107" s="3"/>
    </row>
    <row r="108" spans="1:12" x14ac:dyDescent="0.25">
      <c r="A108" s="431"/>
      <c r="B108" s="432"/>
      <c r="C108" s="432"/>
      <c r="D108" s="432"/>
      <c r="E108" s="433"/>
      <c r="F108" s="97"/>
      <c r="G108" s="97"/>
      <c r="H108" s="64"/>
      <c r="I108" s="64"/>
      <c r="J108" s="3"/>
      <c r="K108" s="3"/>
    </row>
    <row r="109" spans="1:12" x14ac:dyDescent="0.25">
      <c r="A109" s="20"/>
      <c r="B109" s="20"/>
      <c r="C109" s="20"/>
      <c r="D109" s="20"/>
      <c r="E109" s="20"/>
      <c r="F109" s="36"/>
      <c r="G109" s="36"/>
      <c r="H109" s="19"/>
      <c r="I109" s="19"/>
      <c r="J109" s="3"/>
      <c r="K109" s="16"/>
    </row>
    <row r="110" spans="1:12" ht="41.45" customHeight="1" x14ac:dyDescent="0.25">
      <c r="A110" s="359" t="s">
        <v>719</v>
      </c>
      <c r="B110" s="359"/>
      <c r="C110" s="359"/>
      <c r="D110" s="359"/>
      <c r="E110" s="359"/>
      <c r="F110" s="359"/>
      <c r="G110" s="359"/>
      <c r="H110" s="359"/>
      <c r="I110" s="359"/>
      <c r="J110" s="359"/>
      <c r="K110" s="6"/>
    </row>
    <row r="111" spans="1:12" ht="10.9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14"/>
    </row>
    <row r="112" spans="1:12" x14ac:dyDescent="0.25">
      <c r="A112" s="100" t="s">
        <v>720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</row>
    <row r="113" spans="1:11" ht="99.75" customHeight="1" x14ac:dyDescent="0.25">
      <c r="A113" s="436" t="s">
        <v>126</v>
      </c>
      <c r="B113" s="437"/>
      <c r="C113" s="437"/>
      <c r="D113" s="437"/>
      <c r="E113" s="437"/>
      <c r="F113" s="437"/>
      <c r="G113" s="234" t="s">
        <v>70</v>
      </c>
      <c r="H113" s="283" t="s">
        <v>821</v>
      </c>
      <c r="I113" s="282" t="s">
        <v>820</v>
      </c>
      <c r="J113" s="217"/>
      <c r="K113" s="6"/>
    </row>
    <row r="114" spans="1:11" ht="14.45" customHeight="1" x14ac:dyDescent="0.25">
      <c r="A114" s="410">
        <v>1</v>
      </c>
      <c r="B114" s="411"/>
      <c r="C114" s="411"/>
      <c r="D114" s="411"/>
      <c r="E114" s="411"/>
      <c r="F114" s="412"/>
      <c r="G114" s="246">
        <v>2</v>
      </c>
      <c r="H114" s="101">
        <v>3</v>
      </c>
      <c r="I114" s="167">
        <v>4</v>
      </c>
      <c r="J114" s="219"/>
      <c r="K114" s="6"/>
    </row>
    <row r="115" spans="1:11" ht="15.6" customHeight="1" x14ac:dyDescent="0.25">
      <c r="A115" s="408" t="s">
        <v>127</v>
      </c>
      <c r="B115" s="409"/>
      <c r="C115" s="409"/>
      <c r="D115" s="409"/>
      <c r="E115" s="409"/>
      <c r="F115" s="409"/>
      <c r="G115" s="239">
        <v>1</v>
      </c>
      <c r="H115" s="227"/>
      <c r="I115" s="216"/>
      <c r="J115" s="218"/>
    </row>
    <row r="116" spans="1:11" x14ac:dyDescent="0.25">
      <c r="A116" s="408" t="s">
        <v>128</v>
      </c>
      <c r="B116" s="409"/>
      <c r="C116" s="409"/>
      <c r="D116" s="409"/>
      <c r="E116" s="409"/>
      <c r="F116" s="409"/>
      <c r="G116" s="239">
        <v>2</v>
      </c>
      <c r="H116" s="65"/>
      <c r="I116" s="216"/>
      <c r="J116" s="218"/>
    </row>
    <row r="117" spans="1:11" ht="15.6" customHeight="1" x14ac:dyDescent="0.25">
      <c r="A117" s="408" t="s">
        <v>129</v>
      </c>
      <c r="B117" s="409"/>
      <c r="C117" s="409"/>
      <c r="D117" s="409"/>
      <c r="E117" s="409"/>
      <c r="F117" s="409"/>
      <c r="G117" s="239">
        <v>3</v>
      </c>
      <c r="H117" s="166"/>
      <c r="I117" s="216"/>
      <c r="J117" s="218"/>
    </row>
    <row r="118" spans="1:11" ht="15.6" customHeight="1" x14ac:dyDescent="0.25">
      <c r="A118" s="408" t="s">
        <v>130</v>
      </c>
      <c r="B118" s="409"/>
      <c r="C118" s="409"/>
      <c r="D118" s="409"/>
      <c r="E118" s="409"/>
      <c r="F118" s="409"/>
      <c r="G118" s="239">
        <v>4</v>
      </c>
      <c r="H118" s="166"/>
      <c r="I118" s="216"/>
      <c r="J118" s="218"/>
    </row>
    <row r="119" spans="1:11" ht="15.6" customHeight="1" x14ac:dyDescent="0.25">
      <c r="A119" s="408" t="s">
        <v>466</v>
      </c>
      <c r="B119" s="409"/>
      <c r="C119" s="409"/>
      <c r="D119" s="409"/>
      <c r="E119" s="409"/>
      <c r="F119" s="409"/>
      <c r="G119" s="239">
        <v>5</v>
      </c>
      <c r="H119" s="166"/>
      <c r="I119" s="216"/>
      <c r="J119" s="218"/>
    </row>
    <row r="120" spans="1:11" ht="15.6" customHeight="1" x14ac:dyDescent="0.25">
      <c r="A120" s="408" t="s">
        <v>468</v>
      </c>
      <c r="B120" s="409"/>
      <c r="C120" s="409"/>
      <c r="D120" s="409"/>
      <c r="E120" s="409"/>
      <c r="F120" s="409"/>
      <c r="G120" s="239">
        <v>6</v>
      </c>
      <c r="H120" s="166"/>
      <c r="I120" s="216"/>
      <c r="J120" s="218"/>
    </row>
    <row r="121" spans="1:11" x14ac:dyDescent="0.25">
      <c r="A121" s="408" t="s">
        <v>469</v>
      </c>
      <c r="B121" s="409"/>
      <c r="C121" s="409"/>
      <c r="D121" s="409"/>
      <c r="E121" s="409"/>
      <c r="F121" s="409"/>
      <c r="G121" s="239">
        <v>7</v>
      </c>
      <c r="H121" s="166"/>
      <c r="I121" s="216"/>
      <c r="J121" s="218"/>
    </row>
    <row r="122" spans="1:11" ht="15.6" customHeight="1" x14ac:dyDescent="0.25">
      <c r="A122" s="408" t="s">
        <v>470</v>
      </c>
      <c r="B122" s="409"/>
      <c r="C122" s="409"/>
      <c r="D122" s="409"/>
      <c r="E122" s="409"/>
      <c r="F122" s="409"/>
      <c r="G122" s="239">
        <v>8</v>
      </c>
      <c r="H122" s="166"/>
      <c r="I122" s="216"/>
      <c r="J122" s="218"/>
    </row>
    <row r="123" spans="1:11" ht="15.6" customHeight="1" x14ac:dyDescent="0.25">
      <c r="A123" s="408" t="s">
        <v>471</v>
      </c>
      <c r="B123" s="409"/>
      <c r="C123" s="409"/>
      <c r="D123" s="409"/>
      <c r="E123" s="409"/>
      <c r="F123" s="409"/>
      <c r="G123" s="239">
        <v>9</v>
      </c>
      <c r="H123" s="166"/>
      <c r="I123" s="216"/>
      <c r="J123" s="218"/>
    </row>
    <row r="124" spans="1:11" ht="15.6" customHeight="1" x14ac:dyDescent="0.25">
      <c r="A124" s="408" t="s">
        <v>472</v>
      </c>
      <c r="B124" s="409"/>
      <c r="C124" s="409"/>
      <c r="D124" s="409"/>
      <c r="E124" s="409"/>
      <c r="F124" s="409"/>
      <c r="G124" s="239">
        <v>10</v>
      </c>
      <c r="H124" s="166"/>
      <c r="I124" s="216"/>
      <c r="J124" s="218"/>
    </row>
    <row r="125" spans="1:11" ht="15.6" customHeight="1" x14ac:dyDescent="0.25">
      <c r="A125" s="408" t="s">
        <v>131</v>
      </c>
      <c r="B125" s="409"/>
      <c r="C125" s="409"/>
      <c r="D125" s="409"/>
      <c r="E125" s="409"/>
      <c r="F125" s="409"/>
      <c r="G125" s="239">
        <v>11</v>
      </c>
      <c r="H125" s="166"/>
      <c r="I125" s="216"/>
      <c r="J125" s="218"/>
    </row>
    <row r="126" spans="1:11" ht="15.6" customHeight="1" x14ac:dyDescent="0.25">
      <c r="A126" s="408" t="s">
        <v>473</v>
      </c>
      <c r="B126" s="409"/>
      <c r="C126" s="409"/>
      <c r="D126" s="409"/>
      <c r="E126" s="409"/>
      <c r="F126" s="409"/>
      <c r="G126" s="239">
        <v>12</v>
      </c>
      <c r="H126" s="166"/>
      <c r="I126" s="216"/>
      <c r="J126" s="218"/>
    </row>
    <row r="127" spans="1:11" x14ac:dyDescent="0.25">
      <c r="A127" s="408" t="s">
        <v>132</v>
      </c>
      <c r="B127" s="409"/>
      <c r="C127" s="409"/>
      <c r="D127" s="409"/>
      <c r="E127" s="409"/>
      <c r="F127" s="409"/>
      <c r="G127" s="239">
        <v>13</v>
      </c>
      <c r="H127" s="166"/>
      <c r="I127" s="216"/>
      <c r="J127" s="218"/>
    </row>
    <row r="128" spans="1:11" ht="15.6" customHeight="1" x14ac:dyDescent="0.25">
      <c r="A128" s="408" t="s">
        <v>133</v>
      </c>
      <c r="B128" s="409"/>
      <c r="C128" s="409"/>
      <c r="D128" s="409"/>
      <c r="E128" s="409"/>
      <c r="F128" s="409"/>
      <c r="G128" s="239">
        <v>14</v>
      </c>
      <c r="H128" s="166"/>
      <c r="I128" s="216"/>
      <c r="J128" s="218"/>
    </row>
    <row r="129" spans="1:10" x14ac:dyDescent="0.25">
      <c r="A129" s="408" t="s">
        <v>134</v>
      </c>
      <c r="B129" s="409"/>
      <c r="C129" s="409"/>
      <c r="D129" s="409"/>
      <c r="E129" s="409"/>
      <c r="F129" s="409"/>
      <c r="G129" s="239">
        <v>15</v>
      </c>
      <c r="H129" s="166"/>
      <c r="I129" s="216"/>
      <c r="J129" s="218"/>
    </row>
    <row r="130" spans="1:10" ht="15.6" customHeight="1" x14ac:dyDescent="0.25">
      <c r="A130" s="408" t="s">
        <v>799</v>
      </c>
      <c r="B130" s="409"/>
      <c r="C130" s="409"/>
      <c r="D130" s="409"/>
      <c r="E130" s="409"/>
      <c r="F130" s="409"/>
      <c r="G130" s="239">
        <v>16</v>
      </c>
      <c r="H130" s="166"/>
      <c r="I130" s="216"/>
      <c r="J130" s="218"/>
    </row>
    <row r="131" spans="1:10" ht="15.6" customHeight="1" x14ac:dyDescent="0.25">
      <c r="A131" s="408" t="s">
        <v>135</v>
      </c>
      <c r="B131" s="409"/>
      <c r="C131" s="409"/>
      <c r="D131" s="409"/>
      <c r="E131" s="409"/>
      <c r="F131" s="409"/>
      <c r="G131" s="239">
        <v>17</v>
      </c>
      <c r="H131" s="166"/>
      <c r="I131" s="216"/>
      <c r="J131" s="218"/>
    </row>
    <row r="132" spans="1:10" x14ac:dyDescent="0.25">
      <c r="A132" s="408" t="s">
        <v>136</v>
      </c>
      <c r="B132" s="409"/>
      <c r="C132" s="409"/>
      <c r="D132" s="409"/>
      <c r="E132" s="409"/>
      <c r="F132" s="409"/>
      <c r="G132" s="239">
        <v>18</v>
      </c>
      <c r="H132" s="166"/>
      <c r="I132" s="216"/>
      <c r="J132" s="218"/>
    </row>
    <row r="133" spans="1:10" x14ac:dyDescent="0.25">
      <c r="A133" s="408" t="s">
        <v>137</v>
      </c>
      <c r="B133" s="409"/>
      <c r="C133" s="409"/>
      <c r="D133" s="409"/>
      <c r="E133" s="409"/>
      <c r="F133" s="409"/>
      <c r="G133" s="239">
        <v>19</v>
      </c>
      <c r="H133" s="166"/>
      <c r="I133" s="216"/>
      <c r="J133" s="218"/>
    </row>
    <row r="134" spans="1:10" ht="15.6" customHeight="1" x14ac:dyDescent="0.25">
      <c r="A134" s="408" t="s">
        <v>138</v>
      </c>
      <c r="B134" s="409"/>
      <c r="C134" s="409"/>
      <c r="D134" s="409"/>
      <c r="E134" s="409"/>
      <c r="F134" s="409"/>
      <c r="G134" s="239">
        <v>20</v>
      </c>
      <c r="H134" s="166"/>
      <c r="I134" s="216"/>
      <c r="J134" s="218"/>
    </row>
    <row r="135" spans="1:10" ht="30" customHeight="1" x14ac:dyDescent="0.25">
      <c r="A135" s="408" t="s">
        <v>685</v>
      </c>
      <c r="B135" s="409"/>
      <c r="C135" s="409"/>
      <c r="D135" s="409"/>
      <c r="E135" s="409"/>
      <c r="F135" s="409"/>
      <c r="G135" s="239">
        <v>21</v>
      </c>
      <c r="H135" s="166"/>
      <c r="I135" s="216"/>
      <c r="J135" s="218"/>
    </row>
    <row r="136" spans="1:10" x14ac:dyDescent="0.25">
      <c r="A136" s="408" t="s">
        <v>139</v>
      </c>
      <c r="B136" s="409"/>
      <c r="C136" s="409"/>
      <c r="D136" s="409"/>
      <c r="E136" s="409"/>
      <c r="F136" s="409"/>
      <c r="G136" s="239">
        <v>22</v>
      </c>
      <c r="H136" s="166"/>
      <c r="I136" s="216"/>
      <c r="J136" s="218"/>
    </row>
    <row r="137" spans="1:10" ht="15.6" customHeight="1" x14ac:dyDescent="0.25">
      <c r="A137" s="408" t="s">
        <v>464</v>
      </c>
      <c r="B137" s="409"/>
      <c r="C137" s="409"/>
      <c r="D137" s="409"/>
      <c r="E137" s="409"/>
      <c r="F137" s="409"/>
      <c r="G137" s="239">
        <v>23</v>
      </c>
      <c r="H137" s="166"/>
      <c r="I137" s="216"/>
      <c r="J137" s="218"/>
    </row>
    <row r="138" spans="1:10" ht="15.6" customHeight="1" x14ac:dyDescent="0.25">
      <c r="A138" s="408" t="s">
        <v>467</v>
      </c>
      <c r="B138" s="409"/>
      <c r="C138" s="409"/>
      <c r="D138" s="409"/>
      <c r="E138" s="409"/>
      <c r="F138" s="409"/>
      <c r="G138" s="239">
        <v>24</v>
      </c>
      <c r="H138" s="166"/>
      <c r="I138" s="216"/>
      <c r="J138" s="218"/>
    </row>
    <row r="139" spans="1:10" ht="15.6" customHeight="1" x14ac:dyDescent="0.25">
      <c r="A139" s="408" t="s">
        <v>140</v>
      </c>
      <c r="B139" s="409"/>
      <c r="C139" s="409"/>
      <c r="D139" s="409"/>
      <c r="E139" s="409"/>
      <c r="F139" s="409"/>
      <c r="G139" s="239">
        <v>25</v>
      </c>
      <c r="H139" s="166"/>
      <c r="I139" s="216"/>
      <c r="J139" s="218"/>
    </row>
    <row r="140" spans="1:10" ht="29.25" customHeight="1" x14ac:dyDescent="0.25">
      <c r="A140" s="408" t="s">
        <v>141</v>
      </c>
      <c r="B140" s="409"/>
      <c r="C140" s="409"/>
      <c r="D140" s="409"/>
      <c r="E140" s="409"/>
      <c r="F140" s="409"/>
      <c r="G140" s="239">
        <v>26</v>
      </c>
      <c r="H140" s="166"/>
      <c r="I140" s="216"/>
      <c r="J140" s="218"/>
    </row>
    <row r="141" spans="1:10" ht="32.450000000000003" customHeight="1" x14ac:dyDescent="0.25">
      <c r="A141" s="408" t="s">
        <v>142</v>
      </c>
      <c r="B141" s="409"/>
      <c r="C141" s="409"/>
      <c r="D141" s="409"/>
      <c r="E141" s="409"/>
      <c r="F141" s="409"/>
      <c r="G141" s="239">
        <v>27</v>
      </c>
      <c r="H141" s="166"/>
      <c r="I141" s="216"/>
      <c r="J141" s="218"/>
    </row>
    <row r="142" spans="1:10" ht="15.6" customHeight="1" x14ac:dyDescent="0.25">
      <c r="A142" s="408" t="s">
        <v>143</v>
      </c>
      <c r="B142" s="409"/>
      <c r="C142" s="409"/>
      <c r="D142" s="409"/>
      <c r="E142" s="409"/>
      <c r="F142" s="409"/>
      <c r="G142" s="239">
        <v>28</v>
      </c>
      <c r="H142" s="166"/>
      <c r="I142" s="216"/>
      <c r="J142" s="218"/>
    </row>
    <row r="143" spans="1:10" ht="31.9" customHeight="1" x14ac:dyDescent="0.25">
      <c r="A143" s="408" t="s">
        <v>474</v>
      </c>
      <c r="B143" s="409"/>
      <c r="C143" s="409"/>
      <c r="D143" s="409"/>
      <c r="E143" s="409"/>
      <c r="F143" s="414"/>
      <c r="G143" s="239">
        <v>29</v>
      </c>
      <c r="H143" s="166"/>
      <c r="I143" s="216"/>
      <c r="J143" s="218"/>
    </row>
    <row r="144" spans="1:10" ht="15.6" customHeight="1" x14ac:dyDescent="0.25">
      <c r="A144" s="408" t="s">
        <v>144</v>
      </c>
      <c r="B144" s="409"/>
      <c r="C144" s="409"/>
      <c r="D144" s="409"/>
      <c r="E144" s="409"/>
      <c r="F144" s="414"/>
      <c r="G144" s="239">
        <v>30</v>
      </c>
      <c r="H144" s="166"/>
      <c r="I144" s="216"/>
      <c r="J144" s="218"/>
    </row>
    <row r="145" spans="1:11" ht="31.9" customHeight="1" x14ac:dyDescent="0.25">
      <c r="A145" s="408" t="s">
        <v>145</v>
      </c>
      <c r="B145" s="409"/>
      <c r="C145" s="409"/>
      <c r="D145" s="409"/>
      <c r="E145" s="409"/>
      <c r="F145" s="409"/>
      <c r="G145" s="239">
        <v>31</v>
      </c>
      <c r="H145" s="166"/>
      <c r="I145" s="216"/>
      <c r="J145" s="218"/>
    </row>
    <row r="146" spans="1:11" ht="30" customHeight="1" x14ac:dyDescent="0.25">
      <c r="A146" s="408" t="s">
        <v>465</v>
      </c>
      <c r="B146" s="409"/>
      <c r="C146" s="409"/>
      <c r="D146" s="409"/>
      <c r="E146" s="409"/>
      <c r="F146" s="409"/>
      <c r="G146" s="239">
        <v>32</v>
      </c>
      <c r="H146" s="166"/>
      <c r="I146" s="216"/>
      <c r="J146" s="218"/>
    </row>
    <row r="147" spans="1:11" ht="15" customHeight="1" x14ac:dyDescent="0.25">
      <c r="A147" s="415" t="s">
        <v>565</v>
      </c>
      <c r="B147" s="416"/>
      <c r="C147" s="416"/>
      <c r="D147" s="416"/>
      <c r="E147" s="416"/>
      <c r="F147" s="416"/>
      <c r="G147" s="239">
        <v>33</v>
      </c>
      <c r="H147" s="166"/>
      <c r="I147" s="216"/>
      <c r="J147" s="218"/>
    </row>
    <row r="148" spans="1:11" ht="15.6" customHeight="1" x14ac:dyDescent="0.25">
      <c r="A148" s="415" t="s">
        <v>623</v>
      </c>
      <c r="B148" s="416"/>
      <c r="C148" s="416"/>
      <c r="D148" s="416"/>
      <c r="E148" s="416"/>
      <c r="F148" s="416"/>
      <c r="G148" s="239">
        <v>34</v>
      </c>
      <c r="H148" s="166"/>
      <c r="I148" s="216"/>
      <c r="J148" s="218"/>
    </row>
    <row r="149" spans="1:11" x14ac:dyDescent="0.25">
      <c r="A149" s="102"/>
      <c r="B149" s="102"/>
      <c r="C149" s="102"/>
      <c r="D149" s="102"/>
      <c r="E149" s="102"/>
      <c r="F149" s="102"/>
      <c r="G149" s="102"/>
      <c r="H149" s="103"/>
      <c r="I149" s="104"/>
      <c r="J149" s="104"/>
      <c r="K149" s="81"/>
    </row>
    <row r="150" spans="1:11" x14ac:dyDescent="0.25">
      <c r="A150" s="308" t="s">
        <v>146</v>
      </c>
      <c r="B150" s="342"/>
      <c r="C150" s="342"/>
      <c r="D150" s="342"/>
      <c r="E150" s="342"/>
      <c r="F150" s="342"/>
      <c r="G150" s="342"/>
      <c r="H150" s="342"/>
      <c r="I150" s="342"/>
      <c r="J150" s="342"/>
    </row>
    <row r="151" spans="1:11" ht="9" customHeight="1" x14ac:dyDescent="0.25">
      <c r="A151" s="6"/>
      <c r="B151" s="6"/>
      <c r="C151" s="57"/>
      <c r="D151" s="6"/>
      <c r="E151" s="6"/>
      <c r="F151" s="6"/>
      <c r="G151" s="6"/>
      <c r="H151" s="6"/>
      <c r="I151" s="6"/>
      <c r="J151" s="6"/>
    </row>
    <row r="152" spans="1:11" ht="35.450000000000003" customHeight="1" x14ac:dyDescent="0.25">
      <c r="A152" s="359" t="s">
        <v>624</v>
      </c>
      <c r="B152" s="359"/>
      <c r="C152" s="359"/>
      <c r="D152" s="359"/>
      <c r="E152" s="359"/>
      <c r="F152" s="359"/>
      <c r="G152" s="359"/>
      <c r="H152" s="359"/>
      <c r="I152" s="359"/>
      <c r="J152" s="359"/>
    </row>
    <row r="153" spans="1:11" ht="11.4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 spans="1:11" x14ac:dyDescent="0.25">
      <c r="A154" s="21" t="s">
        <v>147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1" ht="43.15" customHeight="1" x14ac:dyDescent="0.25">
      <c r="A155" s="302" t="s">
        <v>148</v>
      </c>
      <c r="B155" s="302"/>
      <c r="C155" s="302"/>
      <c r="D155" s="302"/>
      <c r="E155" s="302"/>
      <c r="F155" s="303"/>
      <c r="G155" s="303"/>
      <c r="H155" s="56" t="s">
        <v>70</v>
      </c>
      <c r="I155" s="56" t="s">
        <v>801</v>
      </c>
      <c r="J155" s="56" t="s">
        <v>11</v>
      </c>
      <c r="K155" s="66" t="s">
        <v>169</v>
      </c>
    </row>
    <row r="156" spans="1:11" x14ac:dyDescent="0.25">
      <c r="A156" s="397">
        <v>1</v>
      </c>
      <c r="B156" s="397"/>
      <c r="C156" s="397"/>
      <c r="D156" s="397"/>
      <c r="E156" s="397"/>
      <c r="F156" s="413"/>
      <c r="G156" s="413"/>
      <c r="H156" s="106">
        <v>2</v>
      </c>
      <c r="I156" s="106">
        <v>3</v>
      </c>
      <c r="J156" s="106">
        <v>4</v>
      </c>
      <c r="K156" s="68">
        <v>5</v>
      </c>
    </row>
    <row r="157" spans="1:11" ht="33.6" customHeight="1" x14ac:dyDescent="0.25">
      <c r="A157" s="400" t="s">
        <v>633</v>
      </c>
      <c r="B157" s="400"/>
      <c r="C157" s="400"/>
      <c r="D157" s="400"/>
      <c r="E157" s="400"/>
      <c r="F157" s="401"/>
      <c r="G157" s="401"/>
      <c r="H157" s="96">
        <v>1</v>
      </c>
      <c r="I157" s="61"/>
      <c r="J157" s="61"/>
      <c r="K157" s="275">
        <f>I157*1</f>
        <v>0</v>
      </c>
    </row>
    <row r="158" spans="1:11" ht="27.75" customHeight="1" x14ac:dyDescent="0.25">
      <c r="A158" s="400" t="s">
        <v>151</v>
      </c>
      <c r="B158" s="400"/>
      <c r="C158" s="400"/>
      <c r="D158" s="400"/>
      <c r="E158" s="400"/>
      <c r="F158" s="401"/>
      <c r="G158" s="401"/>
      <c r="H158" s="247">
        <v>2</v>
      </c>
      <c r="I158" s="248">
        <f>SUM(I159:I167)</f>
        <v>0</v>
      </c>
      <c r="J158" s="248">
        <f>SUM(J159:J167)</f>
        <v>0</v>
      </c>
      <c r="K158" s="275">
        <f>I158*1</f>
        <v>0</v>
      </c>
    </row>
    <row r="159" spans="1:11" x14ac:dyDescent="0.25">
      <c r="A159" s="405" t="s">
        <v>152</v>
      </c>
      <c r="B159" s="406"/>
      <c r="C159" s="406"/>
      <c r="D159" s="406"/>
      <c r="E159" s="406"/>
      <c r="F159" s="407"/>
      <c r="G159" s="407"/>
      <c r="H159" s="107" t="s">
        <v>153</v>
      </c>
      <c r="I159" s="60"/>
      <c r="J159" s="60"/>
      <c r="K159" s="251" t="s">
        <v>150</v>
      </c>
    </row>
    <row r="160" spans="1:11" x14ac:dyDescent="0.25">
      <c r="A160" s="406" t="s">
        <v>154</v>
      </c>
      <c r="B160" s="406"/>
      <c r="C160" s="406"/>
      <c r="D160" s="406"/>
      <c r="E160" s="406"/>
      <c r="F160" s="407"/>
      <c r="G160" s="407"/>
      <c r="H160" s="107" t="s">
        <v>155</v>
      </c>
      <c r="I160" s="229"/>
      <c r="J160" s="229"/>
      <c r="K160" s="251" t="s">
        <v>150</v>
      </c>
    </row>
    <row r="161" spans="1:11" x14ac:dyDescent="0.25">
      <c r="A161" s="406" t="s">
        <v>475</v>
      </c>
      <c r="B161" s="406"/>
      <c r="C161" s="406"/>
      <c r="D161" s="406"/>
      <c r="E161" s="406"/>
      <c r="F161" s="407"/>
      <c r="G161" s="407"/>
      <c r="H161" s="107" t="s">
        <v>156</v>
      </c>
      <c r="I161" s="229"/>
      <c r="J161" s="229"/>
      <c r="K161" s="251" t="s">
        <v>150</v>
      </c>
    </row>
    <row r="162" spans="1:11" x14ac:dyDescent="0.25">
      <c r="A162" s="406" t="s">
        <v>157</v>
      </c>
      <c r="B162" s="406"/>
      <c r="C162" s="406"/>
      <c r="D162" s="406"/>
      <c r="E162" s="406"/>
      <c r="F162" s="407"/>
      <c r="G162" s="407"/>
      <c r="H162" s="107" t="s">
        <v>158</v>
      </c>
      <c r="I162" s="229"/>
      <c r="J162" s="229"/>
      <c r="K162" s="251" t="s">
        <v>150</v>
      </c>
    </row>
    <row r="163" spans="1:11" x14ac:dyDescent="0.25">
      <c r="A163" s="406" t="s">
        <v>159</v>
      </c>
      <c r="B163" s="406"/>
      <c r="C163" s="406"/>
      <c r="D163" s="406"/>
      <c r="E163" s="406"/>
      <c r="F163" s="407"/>
      <c r="G163" s="407"/>
      <c r="H163" s="107" t="s">
        <v>160</v>
      </c>
      <c r="I163" s="229"/>
      <c r="J163" s="229"/>
      <c r="K163" s="251" t="s">
        <v>150</v>
      </c>
    </row>
    <row r="164" spans="1:11" x14ac:dyDescent="0.25">
      <c r="A164" s="406" t="s">
        <v>161</v>
      </c>
      <c r="B164" s="406"/>
      <c r="C164" s="406"/>
      <c r="D164" s="406"/>
      <c r="E164" s="406"/>
      <c r="F164" s="407"/>
      <c r="G164" s="407"/>
      <c r="H164" s="107" t="s">
        <v>162</v>
      </c>
      <c r="I164" s="229"/>
      <c r="J164" s="229"/>
      <c r="K164" s="251" t="s">
        <v>150</v>
      </c>
    </row>
    <row r="165" spans="1:11" ht="33.6" customHeight="1" x14ac:dyDescent="0.25">
      <c r="A165" s="406" t="s">
        <v>163</v>
      </c>
      <c r="B165" s="406"/>
      <c r="C165" s="406"/>
      <c r="D165" s="406"/>
      <c r="E165" s="406"/>
      <c r="F165" s="407"/>
      <c r="G165" s="407"/>
      <c r="H165" s="107" t="s">
        <v>164</v>
      </c>
      <c r="I165" s="229"/>
      <c r="J165" s="229"/>
      <c r="K165" s="251" t="s">
        <v>150</v>
      </c>
    </row>
    <row r="166" spans="1:11" ht="15.75" customHeight="1" x14ac:dyDescent="0.25">
      <c r="A166" s="485" t="s">
        <v>698</v>
      </c>
      <c r="B166" s="486"/>
      <c r="C166" s="486"/>
      <c r="D166" s="486"/>
      <c r="E166" s="486"/>
      <c r="F166" s="486"/>
      <c r="G166" s="487"/>
      <c r="H166" s="107" t="s">
        <v>165</v>
      </c>
      <c r="I166" s="229"/>
      <c r="J166" s="229"/>
      <c r="K166" s="251" t="s">
        <v>150</v>
      </c>
    </row>
    <row r="167" spans="1:11" x14ac:dyDescent="0.25">
      <c r="A167" s="406" t="s">
        <v>686</v>
      </c>
      <c r="B167" s="406"/>
      <c r="C167" s="406"/>
      <c r="D167" s="406"/>
      <c r="E167" s="406"/>
      <c r="F167" s="407"/>
      <c r="G167" s="407"/>
      <c r="H167" s="107" t="s">
        <v>699</v>
      </c>
      <c r="I167" s="229"/>
      <c r="J167" s="229"/>
      <c r="K167" s="251" t="s">
        <v>150</v>
      </c>
    </row>
    <row r="168" spans="1:11" x14ac:dyDescent="0.25">
      <c r="A168" s="400" t="s">
        <v>166</v>
      </c>
      <c r="B168" s="400"/>
      <c r="C168" s="400"/>
      <c r="D168" s="400"/>
      <c r="E168" s="400"/>
      <c r="F168" s="401"/>
      <c r="G168" s="401"/>
      <c r="H168" s="247">
        <v>3</v>
      </c>
      <c r="I168" s="249">
        <f>I157+I158</f>
        <v>0</v>
      </c>
      <c r="J168" s="249">
        <f>J157+J158</f>
        <v>0</v>
      </c>
      <c r="K168" s="250">
        <f>K157+K158</f>
        <v>0</v>
      </c>
    </row>
    <row r="169" spans="1:11" x14ac:dyDescent="0.25">
      <c r="A169" s="7"/>
      <c r="B169" s="7"/>
      <c r="C169" s="7"/>
      <c r="D169" s="7"/>
      <c r="E169" s="7"/>
      <c r="F169" s="108"/>
      <c r="G169" s="108"/>
      <c r="H169" s="109"/>
      <c r="K169" s="80"/>
    </row>
    <row r="170" spans="1:11" x14ac:dyDescent="0.25">
      <c r="A170" s="501" t="s">
        <v>167</v>
      </c>
      <c r="B170" s="501"/>
      <c r="C170" s="501"/>
      <c r="D170" s="501"/>
      <c r="E170" s="501"/>
      <c r="F170" s="501"/>
      <c r="G170" s="501"/>
      <c r="H170" s="501"/>
      <c r="I170" s="501"/>
      <c r="J170" s="501"/>
      <c r="K170" s="501"/>
    </row>
    <row r="171" spans="1:11" ht="34.9" customHeight="1" x14ac:dyDescent="0.25">
      <c r="A171" s="302" t="s">
        <v>168</v>
      </c>
      <c r="B171" s="302"/>
      <c r="C171" s="302"/>
      <c r="D171" s="302"/>
      <c r="E171" s="302"/>
      <c r="F171" s="303"/>
      <c r="G171" s="303"/>
      <c r="H171" s="56" t="s">
        <v>70</v>
      </c>
      <c r="I171" s="56" t="s">
        <v>91</v>
      </c>
      <c r="J171" s="56" t="s">
        <v>169</v>
      </c>
    </row>
    <row r="172" spans="1:11" x14ac:dyDescent="0.25">
      <c r="A172" s="318">
        <v>1</v>
      </c>
      <c r="B172" s="319"/>
      <c r="C172" s="319"/>
      <c r="D172" s="319"/>
      <c r="E172" s="319"/>
      <c r="F172" s="319"/>
      <c r="G172" s="320"/>
      <c r="H172" s="106">
        <v>2</v>
      </c>
      <c r="I172" s="106">
        <v>3</v>
      </c>
      <c r="J172" s="106">
        <v>4</v>
      </c>
    </row>
    <row r="173" spans="1:11" ht="36.75" customHeight="1" x14ac:dyDescent="0.25">
      <c r="A173" s="398" t="s">
        <v>687</v>
      </c>
      <c r="B173" s="398"/>
      <c r="C173" s="398"/>
      <c r="D173" s="398"/>
      <c r="E173" s="398"/>
      <c r="F173" s="399"/>
      <c r="G173" s="399"/>
      <c r="H173" s="110">
        <v>1</v>
      </c>
      <c r="I173" s="60"/>
      <c r="J173" s="274">
        <f>I173*4</f>
        <v>0</v>
      </c>
    </row>
    <row r="174" spans="1:11" ht="38.25" customHeight="1" x14ac:dyDescent="0.25">
      <c r="A174" s="398" t="s">
        <v>721</v>
      </c>
      <c r="B174" s="398"/>
      <c r="C174" s="398"/>
      <c r="D174" s="398"/>
      <c r="E174" s="398"/>
      <c r="F174" s="399"/>
      <c r="G174" s="399"/>
      <c r="H174" s="110">
        <v>2</v>
      </c>
      <c r="I174" s="60"/>
      <c r="J174" s="252" t="s">
        <v>150</v>
      </c>
    </row>
    <row r="175" spans="1:11" x14ac:dyDescent="0.25">
      <c r="A175" s="20"/>
      <c r="B175" s="20"/>
      <c r="C175" s="20"/>
      <c r="D175" s="20"/>
      <c r="E175" s="20"/>
      <c r="F175" s="26"/>
      <c r="G175" s="26"/>
      <c r="H175" s="111"/>
      <c r="I175" s="112"/>
      <c r="J175" s="38"/>
    </row>
    <row r="176" spans="1:11" ht="51" customHeight="1" x14ac:dyDescent="0.25">
      <c r="A176" s="359" t="s">
        <v>625</v>
      </c>
      <c r="B176" s="359"/>
      <c r="C176" s="359"/>
      <c r="D176" s="359"/>
      <c r="E176" s="359"/>
      <c r="F176" s="359"/>
      <c r="G176" s="359"/>
      <c r="H176" s="359"/>
      <c r="I176" s="359"/>
      <c r="J176" s="359"/>
    </row>
    <row r="177" spans="1:11" ht="9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</row>
    <row r="178" spans="1:11" x14ac:dyDescent="0.25">
      <c r="A178" s="21" t="s">
        <v>170</v>
      </c>
      <c r="E178" s="6"/>
      <c r="F178" s="6"/>
      <c r="G178" s="6"/>
      <c r="H178" s="6"/>
      <c r="I178" s="6"/>
      <c r="J178" s="6"/>
    </row>
    <row r="179" spans="1:11" ht="33" customHeight="1" x14ac:dyDescent="0.25">
      <c r="A179" s="302" t="s">
        <v>171</v>
      </c>
      <c r="B179" s="302"/>
      <c r="C179" s="302"/>
      <c r="D179" s="302"/>
      <c r="E179" s="302"/>
      <c r="F179" s="303"/>
      <c r="G179" s="303"/>
      <c r="H179" s="56" t="s">
        <v>70</v>
      </c>
      <c r="I179" s="56" t="s">
        <v>91</v>
      </c>
      <c r="J179" s="56" t="s">
        <v>169</v>
      </c>
    </row>
    <row r="180" spans="1:11" x14ac:dyDescent="0.25">
      <c r="A180" s="397">
        <v>1</v>
      </c>
      <c r="B180" s="397"/>
      <c r="C180" s="397"/>
      <c r="D180" s="397"/>
      <c r="E180" s="397"/>
      <c r="F180" s="397"/>
      <c r="G180" s="397"/>
      <c r="H180" s="106">
        <v>2</v>
      </c>
      <c r="I180" s="106">
        <v>3</v>
      </c>
      <c r="J180" s="106">
        <v>4</v>
      </c>
    </row>
    <row r="181" spans="1:11" x14ac:dyDescent="0.25">
      <c r="A181" s="398" t="s">
        <v>476</v>
      </c>
      <c r="B181" s="398"/>
      <c r="C181" s="398"/>
      <c r="D181" s="398"/>
      <c r="E181" s="398"/>
      <c r="F181" s="399"/>
      <c r="G181" s="399"/>
      <c r="H181" s="110">
        <v>1</v>
      </c>
      <c r="I181" s="60"/>
      <c r="J181" s="252">
        <f>I181*24</f>
        <v>0</v>
      </c>
    </row>
    <row r="182" spans="1:11" x14ac:dyDescent="0.25">
      <c r="A182" s="398" t="s">
        <v>172</v>
      </c>
      <c r="B182" s="398"/>
      <c r="C182" s="398"/>
      <c r="D182" s="398"/>
      <c r="E182" s="398"/>
      <c r="F182" s="399"/>
      <c r="G182" s="399"/>
      <c r="H182" s="110">
        <v>2</v>
      </c>
      <c r="I182" s="60"/>
      <c r="J182" s="252">
        <f>I182*10</f>
        <v>0</v>
      </c>
    </row>
    <row r="183" spans="1:11" x14ac:dyDescent="0.25">
      <c r="A183" s="398" t="s">
        <v>173</v>
      </c>
      <c r="B183" s="398"/>
      <c r="C183" s="398"/>
      <c r="D183" s="398"/>
      <c r="E183" s="398"/>
      <c r="F183" s="399"/>
      <c r="G183" s="399"/>
      <c r="H183" s="110">
        <v>3</v>
      </c>
      <c r="I183" s="60"/>
      <c r="J183" s="252">
        <f>I183*8</f>
        <v>0</v>
      </c>
    </row>
    <row r="184" spans="1:11" x14ac:dyDescent="0.25">
      <c r="A184" s="398" t="s">
        <v>822</v>
      </c>
      <c r="B184" s="398"/>
      <c r="C184" s="398"/>
      <c r="D184" s="398"/>
      <c r="E184" s="398"/>
      <c r="F184" s="399"/>
      <c r="G184" s="399"/>
      <c r="H184" s="110">
        <v>4</v>
      </c>
      <c r="I184" s="60"/>
      <c r="J184" s="252">
        <f>I184*8</f>
        <v>0</v>
      </c>
    </row>
    <row r="185" spans="1:11" ht="15.75" thickBot="1" x14ac:dyDescent="0.3">
      <c r="A185" s="395" t="s">
        <v>174</v>
      </c>
      <c r="B185" s="395"/>
      <c r="C185" s="395"/>
      <c r="D185" s="395"/>
      <c r="E185" s="395"/>
      <c r="F185" s="396"/>
      <c r="G185" s="396"/>
      <c r="H185" s="113">
        <v>6</v>
      </c>
      <c r="I185" s="253">
        <f>SUM(I181:I184)</f>
        <v>0</v>
      </c>
      <c r="J185" s="254">
        <f>SUM(J181:J184)</f>
        <v>0</v>
      </c>
    </row>
    <row r="186" spans="1:1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81"/>
    </row>
    <row r="187" spans="1:11" x14ac:dyDescent="0.25">
      <c r="A187" s="21" t="s">
        <v>175</v>
      </c>
      <c r="E187" s="6"/>
      <c r="F187" s="6"/>
      <c r="G187" s="6"/>
      <c r="H187" s="6"/>
      <c r="I187" s="6"/>
      <c r="J187" s="6"/>
    </row>
    <row r="188" spans="1:11" ht="33.6" customHeight="1" x14ac:dyDescent="0.25">
      <c r="A188" s="302" t="s">
        <v>176</v>
      </c>
      <c r="B188" s="302"/>
      <c r="C188" s="302"/>
      <c r="D188" s="302"/>
      <c r="E188" s="302"/>
      <c r="F188" s="303"/>
      <c r="G188" s="303"/>
      <c r="H188" s="56" t="s">
        <v>70</v>
      </c>
      <c r="I188" s="56" t="s">
        <v>91</v>
      </c>
      <c r="J188" s="56" t="s">
        <v>169</v>
      </c>
    </row>
    <row r="189" spans="1:11" x14ac:dyDescent="0.25">
      <c r="A189" s="397">
        <v>1</v>
      </c>
      <c r="B189" s="397"/>
      <c r="C189" s="397"/>
      <c r="D189" s="397"/>
      <c r="E189" s="397"/>
      <c r="F189" s="397"/>
      <c r="G189" s="397"/>
      <c r="H189" s="114">
        <v>2</v>
      </c>
      <c r="I189" s="114">
        <v>3</v>
      </c>
      <c r="J189" s="114">
        <v>4</v>
      </c>
    </row>
    <row r="190" spans="1:11" x14ac:dyDescent="0.25">
      <c r="A190" s="408" t="s">
        <v>177</v>
      </c>
      <c r="B190" s="382"/>
      <c r="C190" s="382"/>
      <c r="D190" s="382"/>
      <c r="E190" s="382"/>
      <c r="F190" s="382"/>
      <c r="G190" s="383"/>
      <c r="H190" s="114">
        <v>1</v>
      </c>
      <c r="I190" s="60"/>
      <c r="J190" s="252">
        <f>I190*6</f>
        <v>0</v>
      </c>
    </row>
    <row r="191" spans="1:11" x14ac:dyDescent="0.25">
      <c r="A191" s="351" t="s">
        <v>178</v>
      </c>
      <c r="B191" s="351"/>
      <c r="C191" s="351"/>
      <c r="D191" s="351"/>
      <c r="E191" s="351"/>
      <c r="F191" s="351"/>
      <c r="G191" s="351"/>
      <c r="H191" s="114">
        <v>2</v>
      </c>
      <c r="I191" s="60"/>
      <c r="J191" s="252">
        <f>I191*6</f>
        <v>0</v>
      </c>
    </row>
    <row r="192" spans="1:11" x14ac:dyDescent="0.25">
      <c r="A192" s="351" t="s">
        <v>179</v>
      </c>
      <c r="B192" s="351"/>
      <c r="C192" s="351"/>
      <c r="D192" s="351"/>
      <c r="E192" s="351"/>
      <c r="F192" s="351"/>
      <c r="G192" s="351"/>
      <c r="H192" s="114">
        <v>3</v>
      </c>
      <c r="I192" s="168"/>
      <c r="J192" s="252">
        <f>I192*8</f>
        <v>0</v>
      </c>
    </row>
    <row r="193" spans="1:11" x14ac:dyDescent="0.25">
      <c r="A193" s="351" t="s">
        <v>180</v>
      </c>
      <c r="B193" s="351"/>
      <c r="C193" s="351"/>
      <c r="D193" s="351"/>
      <c r="E193" s="351"/>
      <c r="F193" s="351"/>
      <c r="G193" s="351"/>
      <c r="H193" s="114">
        <v>4</v>
      </c>
      <c r="I193" s="168"/>
      <c r="J193" s="252">
        <f>I193*4</f>
        <v>0</v>
      </c>
    </row>
    <row r="194" spans="1:11" x14ac:dyDescent="0.25">
      <c r="A194" s="351" t="s">
        <v>181</v>
      </c>
      <c r="B194" s="351"/>
      <c r="C194" s="351"/>
      <c r="D194" s="351"/>
      <c r="E194" s="351"/>
      <c r="F194" s="351"/>
      <c r="G194" s="351"/>
      <c r="H194" s="114">
        <v>5</v>
      </c>
      <c r="I194" s="168"/>
      <c r="J194" s="252">
        <f>I194*2</f>
        <v>0</v>
      </c>
    </row>
    <row r="195" spans="1:11" ht="31.15" customHeight="1" x14ac:dyDescent="0.25">
      <c r="A195" s="402" t="s">
        <v>793</v>
      </c>
      <c r="B195" s="403"/>
      <c r="C195" s="403"/>
      <c r="D195" s="403"/>
      <c r="E195" s="403"/>
      <c r="F195" s="403"/>
      <c r="G195" s="404"/>
      <c r="H195" s="114">
        <v>6</v>
      </c>
      <c r="I195" s="168"/>
      <c r="J195" s="252">
        <f>I195*0.5</f>
        <v>0</v>
      </c>
      <c r="K195" s="6"/>
    </row>
    <row r="196" spans="1:11" x14ac:dyDescent="0.25">
      <c r="A196" s="351" t="s">
        <v>182</v>
      </c>
      <c r="B196" s="351"/>
      <c r="C196" s="351"/>
      <c r="D196" s="351"/>
      <c r="E196" s="351"/>
      <c r="F196" s="351"/>
      <c r="G196" s="351"/>
      <c r="H196" s="114">
        <v>7</v>
      </c>
      <c r="I196" s="168"/>
      <c r="J196" s="252">
        <f>I196*6</f>
        <v>0</v>
      </c>
    </row>
    <row r="197" spans="1:11" x14ac:dyDescent="0.25">
      <c r="A197" s="351" t="s">
        <v>183</v>
      </c>
      <c r="B197" s="351"/>
      <c r="C197" s="351"/>
      <c r="D197" s="351"/>
      <c r="E197" s="351"/>
      <c r="F197" s="351"/>
      <c r="G197" s="351"/>
      <c r="H197" s="114">
        <v>8</v>
      </c>
      <c r="I197" s="168"/>
      <c r="J197" s="252">
        <f>I197*4</f>
        <v>0</v>
      </c>
    </row>
    <row r="198" spans="1:11" x14ac:dyDescent="0.25">
      <c r="A198" s="351" t="s">
        <v>184</v>
      </c>
      <c r="B198" s="351"/>
      <c r="C198" s="351"/>
      <c r="D198" s="351"/>
      <c r="E198" s="351"/>
      <c r="F198" s="351"/>
      <c r="G198" s="351"/>
      <c r="H198" s="114">
        <v>9</v>
      </c>
      <c r="I198" s="168"/>
      <c r="J198" s="252">
        <f>I198*1</f>
        <v>0</v>
      </c>
    </row>
    <row r="199" spans="1:11" ht="19.5" customHeight="1" x14ac:dyDescent="0.25">
      <c r="A199" s="351" t="s">
        <v>477</v>
      </c>
      <c r="B199" s="351"/>
      <c r="C199" s="351"/>
      <c r="D199" s="351"/>
      <c r="E199" s="351"/>
      <c r="F199" s="351"/>
      <c r="G199" s="351"/>
      <c r="H199" s="114">
        <v>10</v>
      </c>
      <c r="I199" s="168"/>
      <c r="J199" s="252">
        <f>I199*10</f>
        <v>0</v>
      </c>
    </row>
    <row r="200" spans="1:11" ht="17.25" customHeight="1" x14ac:dyDescent="0.25">
      <c r="A200" s="351" t="s">
        <v>478</v>
      </c>
      <c r="B200" s="351"/>
      <c r="C200" s="351"/>
      <c r="D200" s="351"/>
      <c r="E200" s="351"/>
      <c r="F200" s="351"/>
      <c r="G200" s="351"/>
      <c r="H200" s="114">
        <v>11</v>
      </c>
      <c r="I200" s="168"/>
      <c r="J200" s="252">
        <f>I200*6</f>
        <v>0</v>
      </c>
    </row>
    <row r="201" spans="1:11" ht="15.75" thickBot="1" x14ac:dyDescent="0.3">
      <c r="A201" s="395" t="s">
        <v>481</v>
      </c>
      <c r="B201" s="395"/>
      <c r="C201" s="395"/>
      <c r="D201" s="395"/>
      <c r="E201" s="395"/>
      <c r="F201" s="396"/>
      <c r="G201" s="396"/>
      <c r="H201" s="115">
        <v>12</v>
      </c>
      <c r="I201" s="253">
        <f>SUM(I190:I200)</f>
        <v>0</v>
      </c>
      <c r="J201" s="254">
        <f>SUM(J190:J200)</f>
        <v>0</v>
      </c>
      <c r="K201" s="6"/>
    </row>
    <row r="202" spans="1:11" x14ac:dyDescent="0.25">
      <c r="A202" s="69"/>
      <c r="B202" s="69"/>
      <c r="C202" s="69"/>
      <c r="D202" s="69"/>
      <c r="E202" s="69"/>
      <c r="F202" s="70"/>
      <c r="G202" s="116"/>
      <c r="H202" s="117"/>
      <c r="I202" s="71"/>
      <c r="J202" s="118"/>
      <c r="K202" s="72"/>
    </row>
    <row r="203" spans="1:11" x14ac:dyDescent="0.25">
      <c r="A203" s="21" t="s">
        <v>705</v>
      </c>
      <c r="B203" s="6"/>
      <c r="C203" s="6"/>
      <c r="D203" s="6"/>
      <c r="E203" s="6"/>
      <c r="F203" s="6"/>
      <c r="G203" s="72"/>
      <c r="H203" s="72"/>
      <c r="I203" s="72"/>
      <c r="J203" s="72"/>
      <c r="K203" s="119"/>
    </row>
    <row r="204" spans="1:11" x14ac:dyDescent="0.25">
      <c r="A204" s="21"/>
      <c r="B204" s="6"/>
      <c r="C204" s="6"/>
      <c r="D204" s="6"/>
      <c r="E204" s="6"/>
      <c r="F204" s="6"/>
      <c r="G204" s="6"/>
      <c r="H204" s="6"/>
      <c r="I204" s="6"/>
      <c r="J204" s="6"/>
      <c r="K204" s="120"/>
    </row>
    <row r="205" spans="1:11" x14ac:dyDescent="0.25">
      <c r="A205" s="21" t="s">
        <v>185</v>
      </c>
      <c r="E205" s="6"/>
      <c r="F205" s="6"/>
      <c r="G205" s="6"/>
      <c r="H205" s="6"/>
      <c r="I205" s="6"/>
      <c r="J205" s="6"/>
      <c r="K205" s="6"/>
    </row>
    <row r="206" spans="1:11" ht="44.45" customHeight="1" x14ac:dyDescent="0.25">
      <c r="A206" s="302" t="s">
        <v>263</v>
      </c>
      <c r="B206" s="302"/>
      <c r="C206" s="302"/>
      <c r="D206" s="302"/>
      <c r="E206" s="302"/>
      <c r="F206" s="303"/>
      <c r="G206" s="303"/>
      <c r="H206" s="56" t="s">
        <v>70</v>
      </c>
      <c r="I206" s="56" t="s">
        <v>264</v>
      </c>
      <c r="J206" s="56" t="s">
        <v>265</v>
      </c>
      <c r="K206" s="6"/>
    </row>
    <row r="207" spans="1:11" x14ac:dyDescent="0.25">
      <c r="A207" s="355">
        <v>1</v>
      </c>
      <c r="B207" s="355"/>
      <c r="C207" s="355"/>
      <c r="D207" s="355"/>
      <c r="E207" s="355"/>
      <c r="F207" s="355"/>
      <c r="G207" s="355"/>
      <c r="H207" s="121">
        <v>2</v>
      </c>
      <c r="I207" s="121">
        <v>3</v>
      </c>
      <c r="J207" s="121">
        <v>4</v>
      </c>
      <c r="K207" s="6"/>
    </row>
    <row r="208" spans="1:11" x14ac:dyDescent="0.25">
      <c r="A208" s="398" t="s">
        <v>689</v>
      </c>
      <c r="B208" s="398"/>
      <c r="C208" s="398"/>
      <c r="D208" s="398"/>
      <c r="E208" s="398"/>
      <c r="F208" s="399"/>
      <c r="G208" s="399"/>
      <c r="H208" s="110">
        <v>1</v>
      </c>
      <c r="I208" s="229"/>
      <c r="J208" s="229"/>
      <c r="K208" s="6"/>
    </row>
    <row r="209" spans="1:11" x14ac:dyDescent="0.25">
      <c r="A209" s="398" t="s">
        <v>690</v>
      </c>
      <c r="B209" s="398"/>
      <c r="C209" s="398"/>
      <c r="D209" s="398"/>
      <c r="E209" s="398"/>
      <c r="F209" s="399"/>
      <c r="G209" s="399"/>
      <c r="H209" s="122">
        <v>2</v>
      </c>
      <c r="I209" s="229"/>
      <c r="J209" s="229"/>
      <c r="K209" s="6"/>
    </row>
    <row r="210" spans="1:11" ht="30" customHeight="1" x14ac:dyDescent="0.25">
      <c r="A210" s="398" t="s">
        <v>642</v>
      </c>
      <c r="B210" s="398"/>
      <c r="C210" s="398"/>
      <c r="D210" s="398"/>
      <c r="E210" s="398"/>
      <c r="F210" s="399"/>
      <c r="G210" s="399"/>
      <c r="H210" s="122">
        <v>3</v>
      </c>
      <c r="I210" s="229"/>
      <c r="J210" s="229"/>
      <c r="K210" s="6"/>
    </row>
    <row r="211" spans="1:11" x14ac:dyDescent="0.25">
      <c r="A211" s="398" t="s">
        <v>491</v>
      </c>
      <c r="B211" s="398"/>
      <c r="C211" s="398"/>
      <c r="D211" s="398"/>
      <c r="E211" s="398"/>
      <c r="F211" s="399"/>
      <c r="G211" s="399"/>
      <c r="H211" s="122">
        <v>4</v>
      </c>
      <c r="I211" s="229"/>
      <c r="J211" s="229"/>
      <c r="K211" s="6"/>
    </row>
    <row r="212" spans="1:11" x14ac:dyDescent="0.25">
      <c r="A212" s="400" t="s">
        <v>266</v>
      </c>
      <c r="B212" s="400"/>
      <c r="C212" s="400"/>
      <c r="D212" s="400"/>
      <c r="E212" s="400"/>
      <c r="F212" s="401"/>
      <c r="G212" s="401"/>
      <c r="H212" s="123">
        <v>5</v>
      </c>
      <c r="I212" s="249">
        <f>I208+I209+I210+I211</f>
        <v>0</v>
      </c>
      <c r="J212" s="249">
        <f>J208+J209+J210+J211</f>
        <v>0</v>
      </c>
    </row>
    <row r="213" spans="1:11" x14ac:dyDescent="0.25">
      <c r="A213" s="69"/>
      <c r="B213" s="69"/>
      <c r="C213" s="69"/>
      <c r="D213" s="69"/>
      <c r="E213" s="69"/>
      <c r="F213" s="70"/>
      <c r="G213" s="70"/>
      <c r="H213" s="124"/>
      <c r="I213" s="71"/>
      <c r="J213" s="71"/>
      <c r="K213" s="125"/>
    </row>
    <row r="214" spans="1:11" x14ac:dyDescent="0.25">
      <c r="A214" s="21" t="s">
        <v>188</v>
      </c>
      <c r="B214" s="20"/>
      <c r="C214" s="20"/>
      <c r="D214" s="20"/>
      <c r="E214" s="20"/>
      <c r="F214" s="26"/>
      <c r="G214" s="26"/>
      <c r="K214" s="6"/>
    </row>
    <row r="215" spans="1:11" ht="57" x14ac:dyDescent="0.25">
      <c r="A215" s="302" t="s">
        <v>758</v>
      </c>
      <c r="B215" s="302"/>
      <c r="C215" s="302"/>
      <c r="D215" s="302"/>
      <c r="E215" s="302"/>
      <c r="F215" s="303"/>
      <c r="G215" s="303"/>
      <c r="H215" s="56" t="s">
        <v>492</v>
      </c>
      <c r="I215" s="302" t="s">
        <v>267</v>
      </c>
      <c r="J215" s="325"/>
      <c r="K215" s="6"/>
    </row>
    <row r="216" spans="1:11" ht="28.9" customHeight="1" x14ac:dyDescent="0.25">
      <c r="A216" s="398" t="s">
        <v>643</v>
      </c>
      <c r="B216" s="398"/>
      <c r="C216" s="398"/>
      <c r="D216" s="398"/>
      <c r="E216" s="398"/>
      <c r="F216" s="399"/>
      <c r="G216" s="399"/>
      <c r="H216" s="60"/>
      <c r="I216" s="286"/>
      <c r="J216" s="287"/>
      <c r="K216" s="6"/>
    </row>
    <row r="217" spans="1:11" x14ac:dyDescent="0.25">
      <c r="A217" s="398" t="s">
        <v>680</v>
      </c>
      <c r="B217" s="398"/>
      <c r="C217" s="398"/>
      <c r="D217" s="398"/>
      <c r="E217" s="398"/>
      <c r="F217" s="399"/>
      <c r="G217" s="399"/>
      <c r="H217" s="60"/>
      <c r="I217" s="286"/>
      <c r="J217" s="287"/>
      <c r="K217" s="6"/>
    </row>
    <row r="218" spans="1:11" x14ac:dyDescent="0.25">
      <c r="A218" s="69"/>
      <c r="B218" s="69"/>
      <c r="C218" s="69"/>
      <c r="D218" s="69"/>
      <c r="E218" s="69"/>
      <c r="F218" s="70"/>
      <c r="G218" s="116"/>
      <c r="H218" s="117"/>
      <c r="I218" s="71"/>
      <c r="J218" s="118"/>
      <c r="K218" s="72"/>
    </row>
    <row r="219" spans="1:11" ht="44.25" customHeight="1" x14ac:dyDescent="0.25">
      <c r="A219" s="359" t="s">
        <v>706</v>
      </c>
      <c r="B219" s="359"/>
      <c r="C219" s="359"/>
      <c r="D219" s="359"/>
      <c r="E219" s="359"/>
      <c r="F219" s="359"/>
      <c r="G219" s="359"/>
      <c r="H219" s="359"/>
      <c r="I219" s="359"/>
      <c r="J219" s="359"/>
      <c r="K219" s="6"/>
    </row>
    <row r="220" spans="1:11" ht="10.1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6"/>
    </row>
    <row r="221" spans="1:11" x14ac:dyDescent="0.25">
      <c r="A221" s="21" t="s">
        <v>202</v>
      </c>
      <c r="E221" s="6"/>
      <c r="F221" s="6"/>
      <c r="G221" s="6"/>
      <c r="H221" s="6"/>
      <c r="I221" s="6"/>
      <c r="J221" s="6"/>
      <c r="K221" s="6"/>
    </row>
    <row r="222" spans="1:11" ht="28.5" x14ac:dyDescent="0.25">
      <c r="A222" s="302" t="s">
        <v>168</v>
      </c>
      <c r="B222" s="302"/>
      <c r="C222" s="302"/>
      <c r="D222" s="302"/>
      <c r="E222" s="302"/>
      <c r="F222" s="303"/>
      <c r="G222" s="303"/>
      <c r="H222" s="56" t="s">
        <v>70</v>
      </c>
      <c r="I222" s="56" t="s">
        <v>91</v>
      </c>
      <c r="J222" s="56" t="s">
        <v>169</v>
      </c>
      <c r="K222" s="6"/>
    </row>
    <row r="223" spans="1:11" x14ac:dyDescent="0.25">
      <c r="A223" s="397">
        <v>1</v>
      </c>
      <c r="B223" s="397"/>
      <c r="C223" s="397"/>
      <c r="D223" s="397"/>
      <c r="E223" s="397"/>
      <c r="F223" s="397"/>
      <c r="G223" s="397"/>
      <c r="H223" s="88">
        <v>2</v>
      </c>
      <c r="I223" s="88">
        <v>3</v>
      </c>
      <c r="J223" s="88">
        <v>4</v>
      </c>
      <c r="K223" s="120"/>
    </row>
    <row r="224" spans="1:11" x14ac:dyDescent="0.25">
      <c r="A224" s="351" t="s">
        <v>186</v>
      </c>
      <c r="B224" s="351"/>
      <c r="C224" s="351"/>
      <c r="D224" s="351"/>
      <c r="E224" s="351"/>
      <c r="F224" s="351"/>
      <c r="G224" s="351"/>
      <c r="H224" s="114">
        <v>1</v>
      </c>
      <c r="I224" s="60"/>
      <c r="J224" s="256">
        <f>I224*6</f>
        <v>0</v>
      </c>
      <c r="K224" s="120"/>
    </row>
    <row r="225" spans="1:15" x14ac:dyDescent="0.25">
      <c r="A225" s="351" t="s">
        <v>187</v>
      </c>
      <c r="B225" s="351"/>
      <c r="C225" s="351"/>
      <c r="D225" s="351"/>
      <c r="E225" s="351"/>
      <c r="F225" s="351"/>
      <c r="G225" s="351"/>
      <c r="H225" s="114">
        <v>2</v>
      </c>
      <c r="I225" s="255">
        <f>I238</f>
        <v>0</v>
      </c>
      <c r="J225" s="252">
        <f>I225*0.02</f>
        <v>0</v>
      </c>
      <c r="K225" s="6"/>
    </row>
    <row r="226" spans="1:15" x14ac:dyDescent="0.25">
      <c r="A226" s="20"/>
      <c r="B226" s="20"/>
      <c r="C226" s="20"/>
      <c r="D226" s="20"/>
      <c r="E226" s="20"/>
      <c r="F226" s="26"/>
      <c r="G226" s="73"/>
      <c r="H226" s="126"/>
      <c r="I226" s="74"/>
      <c r="J226" s="75"/>
      <c r="K226" s="127"/>
    </row>
    <row r="227" spans="1:15" x14ac:dyDescent="0.25">
      <c r="A227" s="21" t="s">
        <v>707</v>
      </c>
      <c r="B227" s="7"/>
      <c r="C227" s="7"/>
      <c r="D227" s="7"/>
      <c r="E227" s="7"/>
      <c r="F227" s="108"/>
      <c r="G227" s="128"/>
      <c r="H227" s="129"/>
      <c r="I227" s="130"/>
      <c r="J227" s="131"/>
      <c r="K227" s="72"/>
    </row>
    <row r="228" spans="1:15" ht="43.9" customHeight="1" x14ac:dyDescent="0.25">
      <c r="A228" s="392" t="s">
        <v>189</v>
      </c>
      <c r="B228" s="393"/>
      <c r="C228" s="393"/>
      <c r="D228" s="393"/>
      <c r="E228" s="393"/>
      <c r="F228" s="394"/>
      <c r="G228" s="56" t="s">
        <v>70</v>
      </c>
      <c r="H228" s="56" t="s">
        <v>190</v>
      </c>
      <c r="I228" s="56" t="s">
        <v>191</v>
      </c>
      <c r="J228" s="56" t="s">
        <v>192</v>
      </c>
      <c r="K228" s="6"/>
    </row>
    <row r="229" spans="1:15" x14ac:dyDescent="0.25">
      <c r="A229" s="318">
        <v>1</v>
      </c>
      <c r="B229" s="319"/>
      <c r="C229" s="319"/>
      <c r="D229" s="319"/>
      <c r="E229" s="319"/>
      <c r="F229" s="320"/>
      <c r="G229" s="88">
        <v>2</v>
      </c>
      <c r="H229" s="88">
        <v>3</v>
      </c>
      <c r="I229" s="88">
        <v>4</v>
      </c>
      <c r="J229" s="88">
        <v>5</v>
      </c>
      <c r="K229" s="6"/>
    </row>
    <row r="230" spans="1:15" ht="32.25" customHeight="1" x14ac:dyDescent="0.25">
      <c r="A230" s="381" t="s">
        <v>193</v>
      </c>
      <c r="B230" s="390"/>
      <c r="C230" s="390"/>
      <c r="D230" s="390"/>
      <c r="E230" s="390"/>
      <c r="F230" s="391"/>
      <c r="G230" s="132">
        <v>1</v>
      </c>
      <c r="H230" s="249">
        <f>SUM(H231:H234)</f>
        <v>0</v>
      </c>
      <c r="I230" s="249">
        <f>SUM(I231:I234)</f>
        <v>0</v>
      </c>
      <c r="J230" s="249">
        <f>SUM(J231:J234)</f>
        <v>0</v>
      </c>
      <c r="K230" s="295"/>
      <c r="L230" s="296"/>
      <c r="M230" s="296"/>
      <c r="N230" s="296"/>
      <c r="O230" s="296"/>
    </row>
    <row r="231" spans="1:15" x14ac:dyDescent="0.25">
      <c r="A231" s="385" t="s">
        <v>194</v>
      </c>
      <c r="B231" s="386"/>
      <c r="C231" s="386"/>
      <c r="D231" s="386"/>
      <c r="E231" s="386"/>
      <c r="F231" s="387"/>
      <c r="G231" s="114" t="s">
        <v>149</v>
      </c>
      <c r="H231" s="60"/>
      <c r="I231" s="60"/>
      <c r="J231" s="256" t="s">
        <v>150</v>
      </c>
      <c r="K231" s="6"/>
    </row>
    <row r="232" spans="1:15" x14ac:dyDescent="0.25">
      <c r="A232" s="385" t="s">
        <v>479</v>
      </c>
      <c r="B232" s="386"/>
      <c r="C232" s="386"/>
      <c r="D232" s="386"/>
      <c r="E232" s="386"/>
      <c r="F232" s="387"/>
      <c r="G232" s="114" t="s">
        <v>195</v>
      </c>
      <c r="H232" s="60"/>
      <c r="I232" s="60"/>
      <c r="J232" s="60"/>
      <c r="K232" s="6"/>
    </row>
    <row r="233" spans="1:15" x14ac:dyDescent="0.25">
      <c r="A233" s="385" t="s">
        <v>196</v>
      </c>
      <c r="B233" s="386"/>
      <c r="C233" s="386"/>
      <c r="D233" s="386"/>
      <c r="E233" s="386"/>
      <c r="F233" s="387"/>
      <c r="G233" s="114" t="s">
        <v>197</v>
      </c>
      <c r="H233" s="60"/>
      <c r="I233" s="60"/>
      <c r="J233" s="60"/>
      <c r="K233" s="6"/>
    </row>
    <row r="234" spans="1:15" x14ac:dyDescent="0.25">
      <c r="A234" s="385" t="s">
        <v>198</v>
      </c>
      <c r="B234" s="388"/>
      <c r="C234" s="388"/>
      <c r="D234" s="388"/>
      <c r="E234" s="388"/>
      <c r="F234" s="389"/>
      <c r="G234" s="89" t="s">
        <v>199</v>
      </c>
      <c r="H234" s="60"/>
      <c r="I234" s="168"/>
      <c r="J234" s="60"/>
      <c r="K234" s="6"/>
    </row>
    <row r="235" spans="1:15" ht="31.15" customHeight="1" x14ac:dyDescent="0.25">
      <c r="A235" s="381" t="s">
        <v>200</v>
      </c>
      <c r="B235" s="390"/>
      <c r="C235" s="390"/>
      <c r="D235" s="390"/>
      <c r="E235" s="390"/>
      <c r="F235" s="391"/>
      <c r="G235" s="132">
        <v>2</v>
      </c>
      <c r="H235" s="24"/>
      <c r="I235" s="168"/>
      <c r="J235" s="24"/>
      <c r="K235" s="6"/>
    </row>
    <row r="236" spans="1:15" x14ac:dyDescent="0.25">
      <c r="A236" s="385" t="s">
        <v>201</v>
      </c>
      <c r="B236" s="386"/>
      <c r="C236" s="386"/>
      <c r="D236" s="386"/>
      <c r="E236" s="386"/>
      <c r="F236" s="387"/>
      <c r="G236" s="114" t="s">
        <v>153</v>
      </c>
      <c r="H236" s="60"/>
      <c r="I236" s="168"/>
      <c r="J236" s="60"/>
      <c r="K236" s="6"/>
    </row>
    <row r="237" spans="1:15" x14ac:dyDescent="0.25">
      <c r="A237" s="381" t="s">
        <v>480</v>
      </c>
      <c r="B237" s="390"/>
      <c r="C237" s="390"/>
      <c r="D237" s="390"/>
      <c r="E237" s="390"/>
      <c r="F237" s="391"/>
      <c r="G237" s="132">
        <v>3</v>
      </c>
      <c r="H237" s="24"/>
      <c r="I237" s="168"/>
      <c r="J237" s="24"/>
      <c r="K237" s="6"/>
    </row>
    <row r="238" spans="1:15" x14ac:dyDescent="0.25">
      <c r="A238" s="381" t="s">
        <v>490</v>
      </c>
      <c r="B238" s="382"/>
      <c r="C238" s="382"/>
      <c r="D238" s="382"/>
      <c r="E238" s="382"/>
      <c r="F238" s="383"/>
      <c r="G238" s="132">
        <v>4</v>
      </c>
      <c r="H238" s="249">
        <f>H230+H235+H237</f>
        <v>0</v>
      </c>
      <c r="I238" s="249">
        <f>I230+I235+I237</f>
        <v>0</v>
      </c>
      <c r="J238" s="249">
        <f>J230+J235+J237</f>
        <v>0</v>
      </c>
      <c r="K238" s="295"/>
      <c r="L238" s="296"/>
      <c r="M238" s="296"/>
      <c r="N238" s="296"/>
    </row>
    <row r="239" spans="1:15" x14ac:dyDescent="0.25">
      <c r="A239" s="7"/>
      <c r="B239" s="133"/>
      <c r="C239" s="133"/>
      <c r="D239" s="133"/>
      <c r="E239" s="133"/>
      <c r="F239" s="133"/>
      <c r="G239" s="129"/>
      <c r="H239" s="130"/>
      <c r="I239" s="130"/>
      <c r="J239" s="130"/>
      <c r="K239" s="72"/>
    </row>
    <row r="240" spans="1:15" x14ac:dyDescent="0.25">
      <c r="A240" s="384" t="s">
        <v>708</v>
      </c>
      <c r="B240" s="384"/>
      <c r="C240" s="384"/>
      <c r="D240" s="384"/>
      <c r="E240" s="384"/>
      <c r="F240" s="384"/>
      <c r="G240" s="384"/>
      <c r="H240" s="384"/>
      <c r="I240" s="384"/>
      <c r="J240" s="384"/>
      <c r="K240" s="384"/>
    </row>
    <row r="241" spans="1:11" ht="9.6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85"/>
    </row>
    <row r="242" spans="1:11" x14ac:dyDescent="0.25">
      <c r="A242" s="21" t="s">
        <v>219</v>
      </c>
      <c r="B242" s="6"/>
      <c r="C242" s="6"/>
      <c r="D242" s="6"/>
      <c r="E242" s="6"/>
      <c r="F242" s="6"/>
      <c r="G242" s="6"/>
      <c r="H242" s="6"/>
      <c r="I242" s="6"/>
      <c r="J242" s="6"/>
    </row>
    <row r="243" spans="1:11" ht="42.75" x14ac:dyDescent="0.25">
      <c r="A243" s="302" t="s">
        <v>203</v>
      </c>
      <c r="B243" s="302"/>
      <c r="C243" s="302"/>
      <c r="D243" s="302"/>
      <c r="E243" s="302"/>
      <c r="F243" s="302"/>
      <c r="G243" s="56" t="s">
        <v>70</v>
      </c>
      <c r="H243" s="56" t="s">
        <v>190</v>
      </c>
      <c r="I243" s="56" t="s">
        <v>169</v>
      </c>
      <c r="J243" s="56" t="s">
        <v>204</v>
      </c>
    </row>
    <row r="244" spans="1:11" x14ac:dyDescent="0.25">
      <c r="A244" s="355">
        <v>1</v>
      </c>
      <c r="B244" s="355"/>
      <c r="C244" s="355"/>
      <c r="D244" s="355"/>
      <c r="E244" s="355"/>
      <c r="F244" s="355"/>
      <c r="G244" s="134">
        <v>2</v>
      </c>
      <c r="H244" s="134">
        <v>3</v>
      </c>
      <c r="I244" s="134">
        <v>4</v>
      </c>
      <c r="J244" s="134">
        <v>5</v>
      </c>
    </row>
    <row r="245" spans="1:11" x14ac:dyDescent="0.25">
      <c r="A245" s="363" t="s">
        <v>205</v>
      </c>
      <c r="B245" s="364"/>
      <c r="C245" s="364"/>
      <c r="D245" s="364"/>
      <c r="E245" s="364"/>
      <c r="F245" s="365"/>
      <c r="G245" s="135">
        <v>1</v>
      </c>
      <c r="H245" s="64"/>
      <c r="I245" s="257">
        <f>H245*5</f>
        <v>0</v>
      </c>
      <c r="J245" s="64"/>
    </row>
    <row r="246" spans="1:11" x14ac:dyDescent="0.25">
      <c r="A246" s="363" t="s">
        <v>206</v>
      </c>
      <c r="B246" s="364"/>
      <c r="C246" s="364"/>
      <c r="D246" s="364"/>
      <c r="E246" s="364"/>
      <c r="F246" s="365"/>
      <c r="G246" s="135">
        <v>2</v>
      </c>
      <c r="H246" s="64"/>
      <c r="I246" s="257">
        <f>H246*5</f>
        <v>0</v>
      </c>
      <c r="J246" s="258" t="s">
        <v>150</v>
      </c>
    </row>
    <row r="247" spans="1:11" x14ac:dyDescent="0.25">
      <c r="A247" s="378" t="s">
        <v>207</v>
      </c>
      <c r="B247" s="379"/>
      <c r="C247" s="379"/>
      <c r="D247" s="379"/>
      <c r="E247" s="379"/>
      <c r="F247" s="380"/>
      <c r="G247" s="136" t="s">
        <v>101</v>
      </c>
      <c r="H247" s="64"/>
      <c r="I247" s="257" t="s">
        <v>150</v>
      </c>
      <c r="J247" s="258" t="s">
        <v>150</v>
      </c>
    </row>
    <row r="248" spans="1:11" x14ac:dyDescent="0.25">
      <c r="A248" s="363" t="s">
        <v>208</v>
      </c>
      <c r="B248" s="364"/>
      <c r="C248" s="364"/>
      <c r="D248" s="364"/>
      <c r="E248" s="364"/>
      <c r="F248" s="365"/>
      <c r="G248" s="135">
        <v>3</v>
      </c>
      <c r="H248" s="165"/>
      <c r="I248" s="257">
        <f>H248*5</f>
        <v>0</v>
      </c>
      <c r="J248" s="258" t="s">
        <v>150</v>
      </c>
    </row>
    <row r="249" spans="1:11" x14ac:dyDescent="0.25">
      <c r="A249" s="378" t="s">
        <v>207</v>
      </c>
      <c r="B249" s="379"/>
      <c r="C249" s="379"/>
      <c r="D249" s="379"/>
      <c r="E249" s="379"/>
      <c r="F249" s="380"/>
      <c r="G249" s="136" t="s">
        <v>110</v>
      </c>
      <c r="H249" s="165"/>
      <c r="I249" s="257" t="s">
        <v>150</v>
      </c>
      <c r="J249" s="258" t="s">
        <v>150</v>
      </c>
    </row>
    <row r="250" spans="1:11" x14ac:dyDescent="0.25">
      <c r="A250" s="363" t="s">
        <v>209</v>
      </c>
      <c r="B250" s="364"/>
      <c r="C250" s="364"/>
      <c r="D250" s="364"/>
      <c r="E250" s="364"/>
      <c r="F250" s="365"/>
      <c r="G250" s="135">
        <v>4</v>
      </c>
      <c r="H250" s="165"/>
      <c r="I250" s="257">
        <f>H250*1</f>
        <v>0</v>
      </c>
      <c r="J250" s="165"/>
    </row>
    <row r="251" spans="1:11" x14ac:dyDescent="0.25">
      <c r="A251" s="363" t="s">
        <v>210</v>
      </c>
      <c r="B251" s="364"/>
      <c r="C251" s="364"/>
      <c r="D251" s="364"/>
      <c r="E251" s="364"/>
      <c r="F251" s="365"/>
      <c r="G251" s="135">
        <v>5</v>
      </c>
      <c r="H251" s="165"/>
      <c r="I251" s="257">
        <f>H251*4</f>
        <v>0</v>
      </c>
      <c r="J251" s="258" t="s">
        <v>150</v>
      </c>
    </row>
    <row r="252" spans="1:11" x14ac:dyDescent="0.25">
      <c r="A252" s="378" t="s">
        <v>207</v>
      </c>
      <c r="B252" s="379"/>
      <c r="C252" s="379"/>
      <c r="D252" s="379"/>
      <c r="E252" s="379"/>
      <c r="F252" s="380"/>
      <c r="G252" s="136" t="s">
        <v>211</v>
      </c>
      <c r="H252" s="165"/>
      <c r="I252" s="257" t="s">
        <v>150</v>
      </c>
      <c r="J252" s="258" t="s">
        <v>150</v>
      </c>
    </row>
    <row r="253" spans="1:11" x14ac:dyDescent="0.25">
      <c r="A253" s="363" t="s">
        <v>212</v>
      </c>
      <c r="B253" s="373"/>
      <c r="C253" s="373"/>
      <c r="D253" s="373"/>
      <c r="E253" s="373"/>
      <c r="F253" s="374"/>
      <c r="G253" s="135">
        <v>6</v>
      </c>
      <c r="H253" s="165"/>
      <c r="I253" s="274">
        <f>H253*4</f>
        <v>0</v>
      </c>
      <c r="J253" s="165"/>
    </row>
    <row r="254" spans="1:11" x14ac:dyDescent="0.25">
      <c r="A254" s="363" t="s">
        <v>213</v>
      </c>
      <c r="B254" s="364"/>
      <c r="C254" s="364"/>
      <c r="D254" s="364"/>
      <c r="E254" s="364"/>
      <c r="F254" s="365"/>
      <c r="G254" s="135">
        <v>7</v>
      </c>
      <c r="H254" s="165"/>
      <c r="I254" s="257">
        <f>H254*4</f>
        <v>0</v>
      </c>
      <c r="J254" s="165"/>
    </row>
    <row r="255" spans="1:11" x14ac:dyDescent="0.25">
      <c r="A255" s="363" t="s">
        <v>214</v>
      </c>
      <c r="B255" s="364"/>
      <c r="C255" s="364"/>
      <c r="D255" s="364"/>
      <c r="E255" s="364"/>
      <c r="F255" s="365"/>
      <c r="G255" s="135">
        <v>8</v>
      </c>
      <c r="H255" s="165"/>
      <c r="I255" s="257">
        <f>H255*2</f>
        <v>0</v>
      </c>
      <c r="J255" s="165"/>
    </row>
    <row r="256" spans="1:11" x14ac:dyDescent="0.25">
      <c r="A256" s="363" t="s">
        <v>759</v>
      </c>
      <c r="B256" s="364"/>
      <c r="C256" s="364"/>
      <c r="D256" s="364"/>
      <c r="E256" s="364"/>
      <c r="F256" s="365"/>
      <c r="G256" s="135">
        <v>9</v>
      </c>
      <c r="H256" s="165"/>
      <c r="I256" s="257">
        <f>H256*2</f>
        <v>0</v>
      </c>
      <c r="J256" s="165"/>
    </row>
    <row r="257" spans="1:11" x14ac:dyDescent="0.25">
      <c r="A257" s="363" t="s">
        <v>703</v>
      </c>
      <c r="B257" s="364"/>
      <c r="C257" s="364"/>
      <c r="D257" s="364"/>
      <c r="E257" s="364"/>
      <c r="F257" s="365"/>
      <c r="G257" s="135">
        <v>10</v>
      </c>
      <c r="H257" s="165"/>
      <c r="I257" s="257">
        <f>H257*1</f>
        <v>0</v>
      </c>
      <c r="J257" s="165"/>
    </row>
    <row r="258" spans="1:11" x14ac:dyDescent="0.25">
      <c r="A258" s="363" t="s">
        <v>704</v>
      </c>
      <c r="B258" s="364"/>
      <c r="C258" s="364"/>
      <c r="D258" s="364"/>
      <c r="E258" s="364"/>
      <c r="F258" s="365"/>
      <c r="G258" s="135">
        <v>11</v>
      </c>
      <c r="H258" s="165"/>
      <c r="I258" s="257">
        <f>H258*2</f>
        <v>0</v>
      </c>
      <c r="J258" s="165"/>
    </row>
    <row r="259" spans="1:11" ht="32.25" customHeight="1" x14ac:dyDescent="0.25">
      <c r="A259" s="363" t="s">
        <v>700</v>
      </c>
      <c r="B259" s="364"/>
      <c r="C259" s="364"/>
      <c r="D259" s="364"/>
      <c r="E259" s="364"/>
      <c r="F259" s="365"/>
      <c r="G259" s="136" t="s">
        <v>712</v>
      </c>
      <c r="H259" s="165"/>
      <c r="I259" s="257">
        <f>H259*0.25</f>
        <v>0</v>
      </c>
      <c r="J259" s="165"/>
    </row>
    <row r="260" spans="1:11" ht="29.25" customHeight="1" x14ac:dyDescent="0.25">
      <c r="A260" s="363" t="s">
        <v>701</v>
      </c>
      <c r="B260" s="364"/>
      <c r="C260" s="364"/>
      <c r="D260" s="364"/>
      <c r="E260" s="364"/>
      <c r="F260" s="365"/>
      <c r="G260" s="136" t="s">
        <v>713</v>
      </c>
      <c r="H260" s="165"/>
      <c r="I260" s="257">
        <f>H260*0.75</f>
        <v>0</v>
      </c>
      <c r="J260" s="165"/>
    </row>
    <row r="261" spans="1:11" x14ac:dyDescent="0.25">
      <c r="A261" s="363" t="s">
        <v>215</v>
      </c>
      <c r="B261" s="364"/>
      <c r="C261" s="364"/>
      <c r="D261" s="364"/>
      <c r="E261" s="364"/>
      <c r="F261" s="365"/>
      <c r="G261" s="135">
        <v>13</v>
      </c>
      <c r="H261" s="59">
        <f>'Школы здоровья'!H62</f>
        <v>0</v>
      </c>
      <c r="I261" s="257">
        <f>H261*1</f>
        <v>0</v>
      </c>
      <c r="J261" s="59">
        <f>'Школы здоровья'!I62</f>
        <v>0</v>
      </c>
      <c r="K261" s="125"/>
    </row>
    <row r="262" spans="1:11" x14ac:dyDescent="0.25">
      <c r="A262" s="363" t="s">
        <v>634</v>
      </c>
      <c r="B262" s="364"/>
      <c r="C262" s="364"/>
      <c r="D262" s="364"/>
      <c r="E262" s="364"/>
      <c r="F262" s="365"/>
      <c r="G262" s="135">
        <v>14</v>
      </c>
      <c r="H262" s="64"/>
      <c r="I262" s="257">
        <f>H262*0.5</f>
        <v>0</v>
      </c>
      <c r="J262" s="165"/>
    </row>
    <row r="263" spans="1:11" x14ac:dyDescent="0.25">
      <c r="A263" s="363" t="s">
        <v>635</v>
      </c>
      <c r="B263" s="364"/>
      <c r="C263" s="364"/>
      <c r="D263" s="364"/>
      <c r="E263" s="364"/>
      <c r="F263" s="365"/>
      <c r="G263" s="135">
        <v>15</v>
      </c>
      <c r="H263" s="165"/>
      <c r="I263" s="257">
        <f>H263*0.5</f>
        <v>0</v>
      </c>
      <c r="J263" s="165"/>
    </row>
    <row r="264" spans="1:11" ht="32.25" customHeight="1" x14ac:dyDescent="0.25">
      <c r="A264" s="375" t="s">
        <v>702</v>
      </c>
      <c r="B264" s="376"/>
      <c r="C264" s="376"/>
      <c r="D264" s="376"/>
      <c r="E264" s="376"/>
      <c r="F264" s="377"/>
      <c r="G264" s="135">
        <v>16</v>
      </c>
      <c r="H264" s="165"/>
      <c r="I264" s="257">
        <f>H264*0.25</f>
        <v>0</v>
      </c>
      <c r="J264" s="165"/>
    </row>
    <row r="265" spans="1:11" ht="46.5" customHeight="1" x14ac:dyDescent="0.25">
      <c r="A265" s="363" t="s">
        <v>794</v>
      </c>
      <c r="B265" s="364"/>
      <c r="C265" s="364"/>
      <c r="D265" s="364"/>
      <c r="E265" s="364"/>
      <c r="F265" s="365"/>
      <c r="G265" s="135">
        <v>17</v>
      </c>
      <c r="H265" s="165"/>
      <c r="I265" s="257">
        <f>H265*0.75</f>
        <v>0</v>
      </c>
      <c r="J265" s="165"/>
    </row>
    <row r="266" spans="1:11" x14ac:dyDescent="0.25">
      <c r="A266" s="363" t="s">
        <v>823</v>
      </c>
      <c r="B266" s="366"/>
      <c r="C266" s="366"/>
      <c r="D266" s="366"/>
      <c r="E266" s="366"/>
      <c r="F266" s="367"/>
      <c r="G266" s="135">
        <v>18</v>
      </c>
      <c r="H266" s="165"/>
      <c r="I266" s="257">
        <f>J266*0.5</f>
        <v>0</v>
      </c>
      <c r="J266" s="165"/>
    </row>
    <row r="267" spans="1:11" x14ac:dyDescent="0.25">
      <c r="A267" s="363" t="s">
        <v>482</v>
      </c>
      <c r="B267" s="364"/>
      <c r="C267" s="364"/>
      <c r="D267" s="364"/>
      <c r="E267" s="364"/>
      <c r="F267" s="365"/>
      <c r="G267" s="135">
        <v>19</v>
      </c>
      <c r="H267" s="165"/>
      <c r="I267" s="257">
        <f>J267*0.5</f>
        <v>0</v>
      </c>
      <c r="J267" s="165"/>
    </row>
    <row r="268" spans="1:11" x14ac:dyDescent="0.25">
      <c r="A268" s="363" t="s">
        <v>483</v>
      </c>
      <c r="B268" s="366"/>
      <c r="C268" s="366"/>
      <c r="D268" s="366"/>
      <c r="E268" s="366"/>
      <c r="F268" s="367"/>
      <c r="G268" s="135">
        <v>20</v>
      </c>
      <c r="H268" s="165"/>
      <c r="I268" s="257">
        <f>J268*0.25</f>
        <v>0</v>
      </c>
      <c r="J268" s="165"/>
    </row>
    <row r="269" spans="1:11" x14ac:dyDescent="0.25">
      <c r="A269" s="363" t="s">
        <v>216</v>
      </c>
      <c r="B269" s="364"/>
      <c r="C269" s="364"/>
      <c r="D269" s="364"/>
      <c r="E269" s="364"/>
      <c r="F269" s="365"/>
      <c r="G269" s="135">
        <v>21</v>
      </c>
      <c r="H269" s="165"/>
      <c r="I269" s="257">
        <f>H269*1</f>
        <v>0</v>
      </c>
      <c r="J269" s="255" t="s">
        <v>150</v>
      </c>
    </row>
    <row r="270" spans="1:11" ht="28.5" customHeight="1" x14ac:dyDescent="0.25">
      <c r="A270" s="368" t="s">
        <v>217</v>
      </c>
      <c r="B270" s="369"/>
      <c r="C270" s="369"/>
      <c r="D270" s="369"/>
      <c r="E270" s="369"/>
      <c r="F270" s="369"/>
      <c r="G270" s="135">
        <v>22</v>
      </c>
      <c r="H270" s="165"/>
      <c r="I270" s="257">
        <f>H270*1</f>
        <v>0</v>
      </c>
      <c r="J270" s="255" t="s">
        <v>150</v>
      </c>
    </row>
    <row r="271" spans="1:11" ht="28.5" customHeight="1" x14ac:dyDescent="0.25">
      <c r="A271" s="368" t="s">
        <v>688</v>
      </c>
      <c r="B271" s="369"/>
      <c r="C271" s="369"/>
      <c r="D271" s="369"/>
      <c r="E271" s="369"/>
      <c r="F271" s="369"/>
      <c r="G271" s="135">
        <v>23</v>
      </c>
      <c r="H271" s="165"/>
      <c r="I271" s="97"/>
      <c r="J271" s="64"/>
    </row>
    <row r="272" spans="1:11" x14ac:dyDescent="0.25">
      <c r="A272" s="370" t="s">
        <v>218</v>
      </c>
      <c r="B272" s="371"/>
      <c r="C272" s="371"/>
      <c r="D272" s="371"/>
      <c r="E272" s="371"/>
      <c r="F272" s="372"/>
      <c r="G272" s="137">
        <v>24</v>
      </c>
      <c r="H272" s="356">
        <f>SUM(I245:I246,I248,I250:I251,I253:I271)</f>
        <v>0</v>
      </c>
      <c r="I272" s="357"/>
      <c r="J272" s="358"/>
    </row>
    <row r="273" spans="1:11" x14ac:dyDescent="0.25">
      <c r="A273" s="40"/>
      <c r="B273" s="41"/>
      <c r="C273" s="41"/>
      <c r="D273" s="41"/>
      <c r="E273" s="41"/>
      <c r="F273" s="41"/>
      <c r="G273" s="4"/>
      <c r="H273" s="3"/>
      <c r="I273" s="3"/>
      <c r="J273" s="4"/>
      <c r="K273" s="81"/>
    </row>
    <row r="274" spans="1:11" ht="39.6" customHeight="1" x14ac:dyDescent="0.25">
      <c r="A274" s="359" t="s">
        <v>709</v>
      </c>
      <c r="B274" s="342"/>
      <c r="C274" s="342"/>
      <c r="D274" s="342"/>
      <c r="E274" s="342"/>
      <c r="F274" s="342"/>
      <c r="G274" s="342"/>
      <c r="H274" s="342"/>
      <c r="I274" s="342"/>
      <c r="J274" s="342"/>
    </row>
    <row r="275" spans="1:11" ht="10.15" customHeight="1" x14ac:dyDescent="0.25">
      <c r="A275" s="20"/>
    </row>
    <row r="276" spans="1:11" x14ac:dyDescent="0.25">
      <c r="A276" s="21" t="s">
        <v>225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1" ht="28.5" x14ac:dyDescent="0.25">
      <c r="A277" s="302" t="s">
        <v>220</v>
      </c>
      <c r="B277" s="302"/>
      <c r="C277" s="302"/>
      <c r="D277" s="302"/>
      <c r="E277" s="302"/>
      <c r="F277" s="302"/>
      <c r="G277" s="302"/>
      <c r="H277" s="56" t="s">
        <v>70</v>
      </c>
      <c r="I277" s="302" t="s">
        <v>91</v>
      </c>
      <c r="J277" s="360"/>
    </row>
    <row r="278" spans="1:11" x14ac:dyDescent="0.25">
      <c r="A278" s="355">
        <v>1</v>
      </c>
      <c r="B278" s="355"/>
      <c r="C278" s="355"/>
      <c r="D278" s="355"/>
      <c r="E278" s="355"/>
      <c r="F278" s="361"/>
      <c r="G278" s="361"/>
      <c r="H278" s="134">
        <v>2</v>
      </c>
      <c r="I278" s="362">
        <v>3</v>
      </c>
      <c r="J278" s="325"/>
    </row>
    <row r="279" spans="1:11" x14ac:dyDescent="0.25">
      <c r="A279" s="353" t="s">
        <v>221</v>
      </c>
      <c r="B279" s="353"/>
      <c r="C279" s="353"/>
      <c r="D279" s="353"/>
      <c r="E279" s="353"/>
      <c r="F279" s="353"/>
      <c r="G279" s="353"/>
      <c r="H279" s="135">
        <v>1</v>
      </c>
      <c r="I279" s="293"/>
      <c r="J279" s="354"/>
    </row>
    <row r="280" spans="1:11" x14ac:dyDescent="0.25">
      <c r="A280" s="353" t="s">
        <v>222</v>
      </c>
      <c r="B280" s="353"/>
      <c r="C280" s="353"/>
      <c r="D280" s="353"/>
      <c r="E280" s="353"/>
      <c r="F280" s="353"/>
      <c r="G280" s="353"/>
      <c r="H280" s="135">
        <v>2</v>
      </c>
      <c r="I280" s="293"/>
      <c r="J280" s="354"/>
    </row>
    <row r="281" spans="1:11" x14ac:dyDescent="0.25">
      <c r="A281" s="353" t="s">
        <v>223</v>
      </c>
      <c r="B281" s="353"/>
      <c r="C281" s="353"/>
      <c r="D281" s="353"/>
      <c r="E281" s="353"/>
      <c r="F281" s="353"/>
      <c r="G281" s="353"/>
      <c r="H281" s="135">
        <v>3</v>
      </c>
      <c r="I281" s="293"/>
      <c r="J281" s="354"/>
    </row>
    <row r="282" spans="1:11" x14ac:dyDescent="0.25">
      <c r="A282" s="352" t="s">
        <v>224</v>
      </c>
      <c r="B282" s="352"/>
      <c r="C282" s="352"/>
      <c r="D282" s="352"/>
      <c r="E282" s="352"/>
      <c r="F282" s="352"/>
      <c r="G282" s="352"/>
      <c r="H282" s="137">
        <v>4</v>
      </c>
      <c r="I282" s="340">
        <f>SUM(J271,J268,J266,J261,J258,J257,J256,J255,J254,J253,J250,J245,J168,J260,J265)</f>
        <v>0</v>
      </c>
      <c r="J282" s="341"/>
    </row>
    <row r="283" spans="1:11" x14ac:dyDescent="0.25">
      <c r="A283" s="40"/>
      <c r="B283" s="41"/>
      <c r="C283" s="41"/>
      <c r="D283" s="41"/>
      <c r="E283" s="41"/>
      <c r="F283" s="41"/>
      <c r="G283" s="4"/>
      <c r="H283" s="3"/>
      <c r="I283" s="3"/>
      <c r="J283" s="4"/>
      <c r="K283" s="81"/>
    </row>
    <row r="284" spans="1:11" x14ac:dyDescent="0.25">
      <c r="A284" s="301" t="s">
        <v>710</v>
      </c>
      <c r="B284" s="301"/>
      <c r="C284" s="301"/>
      <c r="D284" s="301"/>
      <c r="E284" s="301"/>
      <c r="F284" s="301"/>
      <c r="G284" s="301"/>
      <c r="H284" s="301"/>
      <c r="I284" s="301"/>
      <c r="J284" s="301"/>
    </row>
    <row r="285" spans="1:11" ht="10.15" customHeigh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</row>
    <row r="286" spans="1:11" x14ac:dyDescent="0.25">
      <c r="A286" s="21" t="s">
        <v>711</v>
      </c>
      <c r="B286" s="6"/>
      <c r="C286" s="6"/>
      <c r="D286" s="6"/>
      <c r="E286" s="6"/>
      <c r="F286" s="6"/>
      <c r="G286" s="6"/>
      <c r="H286" s="6"/>
      <c r="I286" s="6"/>
      <c r="J286" s="6"/>
    </row>
    <row r="287" spans="1:11" ht="47.45" customHeight="1" x14ac:dyDescent="0.25">
      <c r="A287" s="302" t="s">
        <v>226</v>
      </c>
      <c r="B287" s="302"/>
      <c r="C287" s="302"/>
      <c r="D287" s="302"/>
      <c r="E287" s="302"/>
      <c r="F287" s="303"/>
      <c r="G287" s="303"/>
      <c r="H287" s="56" t="s">
        <v>70</v>
      </c>
      <c r="I287" s="56" t="s">
        <v>190</v>
      </c>
      <c r="J287" s="56" t="s">
        <v>204</v>
      </c>
      <c r="K287" s="56" t="s">
        <v>169</v>
      </c>
    </row>
    <row r="288" spans="1:11" x14ac:dyDescent="0.25">
      <c r="A288" s="355">
        <v>1</v>
      </c>
      <c r="B288" s="355"/>
      <c r="C288" s="355"/>
      <c r="D288" s="355"/>
      <c r="E288" s="355"/>
      <c r="F288" s="355"/>
      <c r="G288" s="355"/>
      <c r="H288" s="121">
        <v>2</v>
      </c>
      <c r="I288" s="121">
        <v>3</v>
      </c>
      <c r="J288" s="121">
        <v>4</v>
      </c>
      <c r="K288" s="121">
        <v>5</v>
      </c>
    </row>
    <row r="289" spans="1:11" x14ac:dyDescent="0.25">
      <c r="A289" s="306" t="s">
        <v>227</v>
      </c>
      <c r="B289" s="306"/>
      <c r="C289" s="306"/>
      <c r="D289" s="306"/>
      <c r="E289" s="306"/>
      <c r="F289" s="345"/>
      <c r="G289" s="345"/>
      <c r="H289" s="132">
        <v>1</v>
      </c>
      <c r="I289" s="249">
        <f>SUM(I290:I318)</f>
        <v>0</v>
      </c>
      <c r="J289" s="249">
        <f>SUM(J290:J318)</f>
        <v>0</v>
      </c>
      <c r="K289" s="259">
        <f>SUM(K290:K318)</f>
        <v>0</v>
      </c>
    </row>
    <row r="290" spans="1:11" x14ac:dyDescent="0.25">
      <c r="A290" s="304" t="s">
        <v>228</v>
      </c>
      <c r="B290" s="304"/>
      <c r="C290" s="304"/>
      <c r="D290" s="304"/>
      <c r="E290" s="304"/>
      <c r="F290" s="346"/>
      <c r="G290" s="346"/>
      <c r="H290" s="89" t="s">
        <v>229</v>
      </c>
      <c r="I290" s="60"/>
      <c r="J290" s="60"/>
      <c r="K290" s="260">
        <f>I290*1.5</f>
        <v>0</v>
      </c>
    </row>
    <row r="291" spans="1:11" x14ac:dyDescent="0.25">
      <c r="A291" s="304" t="s">
        <v>230</v>
      </c>
      <c r="B291" s="304"/>
      <c r="C291" s="304"/>
      <c r="D291" s="304"/>
      <c r="E291" s="304"/>
      <c r="F291" s="346"/>
      <c r="G291" s="346"/>
      <c r="H291" s="89" t="s">
        <v>231</v>
      </c>
      <c r="I291" s="168"/>
      <c r="J291" s="60"/>
      <c r="K291" s="260">
        <f t="shared" ref="K291:K320" si="0">I291*1.5</f>
        <v>0</v>
      </c>
    </row>
    <row r="292" spans="1:11" x14ac:dyDescent="0.25">
      <c r="A292" s="304" t="s">
        <v>232</v>
      </c>
      <c r="B292" s="304"/>
      <c r="C292" s="304"/>
      <c r="D292" s="304"/>
      <c r="E292" s="304"/>
      <c r="F292" s="346"/>
      <c r="G292" s="346"/>
      <c r="H292" s="89" t="s">
        <v>233</v>
      </c>
      <c r="I292" s="168"/>
      <c r="J292" s="60"/>
      <c r="K292" s="260">
        <f t="shared" si="0"/>
        <v>0</v>
      </c>
    </row>
    <row r="293" spans="1:11" x14ac:dyDescent="0.25">
      <c r="A293" s="304" t="s">
        <v>234</v>
      </c>
      <c r="B293" s="304"/>
      <c r="C293" s="304"/>
      <c r="D293" s="304"/>
      <c r="E293" s="304"/>
      <c r="F293" s="346"/>
      <c r="G293" s="346"/>
      <c r="H293" s="89" t="s">
        <v>199</v>
      </c>
      <c r="I293" s="168"/>
      <c r="J293" s="168"/>
      <c r="K293" s="260">
        <f t="shared" si="0"/>
        <v>0</v>
      </c>
    </row>
    <row r="294" spans="1:11" x14ac:dyDescent="0.25">
      <c r="A294" s="304" t="s">
        <v>235</v>
      </c>
      <c r="B294" s="304"/>
      <c r="C294" s="304"/>
      <c r="D294" s="304"/>
      <c r="E294" s="304"/>
      <c r="F294" s="346"/>
      <c r="G294" s="346"/>
      <c r="H294" s="89" t="s">
        <v>236</v>
      </c>
      <c r="I294" s="168"/>
      <c r="J294" s="168"/>
      <c r="K294" s="260">
        <f t="shared" si="0"/>
        <v>0</v>
      </c>
    </row>
    <row r="295" spans="1:11" x14ac:dyDescent="0.25">
      <c r="A295" s="304" t="s">
        <v>754</v>
      </c>
      <c r="B295" s="304"/>
      <c r="C295" s="304"/>
      <c r="D295" s="304"/>
      <c r="E295" s="304"/>
      <c r="F295" s="346"/>
      <c r="G295" s="346"/>
      <c r="H295" s="89" t="s">
        <v>237</v>
      </c>
      <c r="I295" s="168"/>
      <c r="J295" s="168"/>
      <c r="K295" s="260">
        <f t="shared" si="0"/>
        <v>0</v>
      </c>
    </row>
    <row r="296" spans="1:11" x14ac:dyDescent="0.25">
      <c r="A296" s="304" t="s">
        <v>238</v>
      </c>
      <c r="B296" s="304"/>
      <c r="C296" s="304"/>
      <c r="D296" s="304"/>
      <c r="E296" s="304"/>
      <c r="F296" s="346"/>
      <c r="G296" s="346"/>
      <c r="H296" s="89" t="s">
        <v>239</v>
      </c>
      <c r="I296" s="168"/>
      <c r="J296" s="168"/>
      <c r="K296" s="260">
        <f t="shared" si="0"/>
        <v>0</v>
      </c>
    </row>
    <row r="297" spans="1:11" x14ac:dyDescent="0.25">
      <c r="A297" s="304" t="s">
        <v>240</v>
      </c>
      <c r="B297" s="304"/>
      <c r="C297" s="304"/>
      <c r="D297" s="304"/>
      <c r="E297" s="304"/>
      <c r="F297" s="346"/>
      <c r="G297" s="346"/>
      <c r="H297" s="89" t="s">
        <v>241</v>
      </c>
      <c r="I297" s="168"/>
      <c r="J297" s="168"/>
      <c r="K297" s="260">
        <f t="shared" si="0"/>
        <v>0</v>
      </c>
    </row>
    <row r="298" spans="1:11" x14ac:dyDescent="0.25">
      <c r="A298" s="304" t="s">
        <v>242</v>
      </c>
      <c r="B298" s="304"/>
      <c r="C298" s="304"/>
      <c r="D298" s="304"/>
      <c r="E298" s="304"/>
      <c r="F298" s="346"/>
      <c r="G298" s="346"/>
      <c r="H298" s="89" t="s">
        <v>243</v>
      </c>
      <c r="I298" s="168"/>
      <c r="J298" s="168"/>
      <c r="K298" s="260">
        <f t="shared" si="0"/>
        <v>0</v>
      </c>
    </row>
    <row r="299" spans="1:11" x14ac:dyDescent="0.25">
      <c r="A299" s="304" t="s">
        <v>244</v>
      </c>
      <c r="B299" s="304"/>
      <c r="C299" s="304"/>
      <c r="D299" s="304"/>
      <c r="E299" s="304"/>
      <c r="F299" s="346"/>
      <c r="G299" s="346"/>
      <c r="H299" s="89" t="s">
        <v>245</v>
      </c>
      <c r="I299" s="168"/>
      <c r="J299" s="168"/>
      <c r="K299" s="260">
        <f t="shared" si="0"/>
        <v>0</v>
      </c>
    </row>
    <row r="300" spans="1:11" x14ac:dyDescent="0.25">
      <c r="A300" s="304" t="s">
        <v>488</v>
      </c>
      <c r="B300" s="304"/>
      <c r="C300" s="304"/>
      <c r="D300" s="304"/>
      <c r="E300" s="304"/>
      <c r="F300" s="346"/>
      <c r="G300" s="346"/>
      <c r="H300" s="89" t="s">
        <v>246</v>
      </c>
      <c r="I300" s="168"/>
      <c r="J300" s="168"/>
      <c r="K300" s="260">
        <f t="shared" si="0"/>
        <v>0</v>
      </c>
    </row>
    <row r="301" spans="1:11" ht="14.45" customHeight="1" x14ac:dyDescent="0.25">
      <c r="A301" s="304" t="s">
        <v>500</v>
      </c>
      <c r="B301" s="304"/>
      <c r="C301" s="304"/>
      <c r="D301" s="304"/>
      <c r="E301" s="304"/>
      <c r="F301" s="346"/>
      <c r="G301" s="346"/>
      <c r="H301" s="89" t="s">
        <v>248</v>
      </c>
      <c r="I301" s="168"/>
      <c r="J301" s="168"/>
      <c r="K301" s="260">
        <f t="shared" si="0"/>
        <v>0</v>
      </c>
    </row>
    <row r="302" spans="1:11" ht="14.45" customHeight="1" x14ac:dyDescent="0.25">
      <c r="A302" s="304" t="s">
        <v>489</v>
      </c>
      <c r="B302" s="304"/>
      <c r="C302" s="304"/>
      <c r="D302" s="304"/>
      <c r="E302" s="304"/>
      <c r="F302" s="346"/>
      <c r="G302" s="346"/>
      <c r="H302" s="89" t="s">
        <v>250</v>
      </c>
      <c r="I302" s="168"/>
      <c r="J302" s="168"/>
      <c r="K302" s="260">
        <f t="shared" si="0"/>
        <v>0</v>
      </c>
    </row>
    <row r="303" spans="1:11" ht="14.45" customHeight="1" x14ac:dyDescent="0.25">
      <c r="A303" s="304" t="s">
        <v>639</v>
      </c>
      <c r="B303" s="304"/>
      <c r="C303" s="304"/>
      <c r="D303" s="304"/>
      <c r="E303" s="304"/>
      <c r="F303" s="346"/>
      <c r="G303" s="346"/>
      <c r="H303" s="89" t="s">
        <v>252</v>
      </c>
      <c r="I303" s="168"/>
      <c r="J303" s="168"/>
      <c r="K303" s="260">
        <f t="shared" si="0"/>
        <v>0</v>
      </c>
    </row>
    <row r="304" spans="1:11" ht="15.6" customHeight="1" x14ac:dyDescent="0.25">
      <c r="A304" s="304" t="s">
        <v>638</v>
      </c>
      <c r="B304" s="304"/>
      <c r="C304" s="304"/>
      <c r="D304" s="304"/>
      <c r="E304" s="304"/>
      <c r="F304" s="346"/>
      <c r="G304" s="346"/>
      <c r="H304" s="89" t="s">
        <v>253</v>
      </c>
      <c r="I304" s="168"/>
      <c r="J304" s="168"/>
      <c r="K304" s="260">
        <f t="shared" si="0"/>
        <v>0</v>
      </c>
    </row>
    <row r="305" spans="1:11" x14ac:dyDescent="0.25">
      <c r="A305" s="304" t="s">
        <v>640</v>
      </c>
      <c r="B305" s="304"/>
      <c r="C305" s="304"/>
      <c r="D305" s="304"/>
      <c r="E305" s="304"/>
      <c r="F305" s="346"/>
      <c r="G305" s="346"/>
      <c r="H305" s="89" t="s">
        <v>254</v>
      </c>
      <c r="I305" s="168"/>
      <c r="J305" s="168"/>
      <c r="K305" s="260">
        <f t="shared" si="0"/>
        <v>0</v>
      </c>
    </row>
    <row r="306" spans="1:11" ht="26.25" customHeight="1" x14ac:dyDescent="0.25">
      <c r="A306" s="304" t="s">
        <v>641</v>
      </c>
      <c r="B306" s="304"/>
      <c r="C306" s="304"/>
      <c r="D306" s="304"/>
      <c r="E306" s="304"/>
      <c r="F306" s="346"/>
      <c r="G306" s="346"/>
      <c r="H306" s="89" t="s">
        <v>255</v>
      </c>
      <c r="I306" s="168"/>
      <c r="J306" s="168"/>
      <c r="K306" s="260">
        <f t="shared" si="0"/>
        <v>0</v>
      </c>
    </row>
    <row r="307" spans="1:11" x14ac:dyDescent="0.25">
      <c r="A307" s="304" t="s">
        <v>828</v>
      </c>
      <c r="B307" s="304"/>
      <c r="C307" s="304"/>
      <c r="D307" s="304"/>
      <c r="E307" s="304"/>
      <c r="F307" s="346"/>
      <c r="G307" s="346"/>
      <c r="H307" s="89" t="s">
        <v>256</v>
      </c>
      <c r="I307" s="168"/>
      <c r="J307" s="168"/>
      <c r="K307" s="260">
        <f t="shared" si="0"/>
        <v>0</v>
      </c>
    </row>
    <row r="308" spans="1:11" s="6" customFormat="1" x14ac:dyDescent="0.25">
      <c r="A308" s="347" t="s">
        <v>756</v>
      </c>
      <c r="B308" s="347"/>
      <c r="C308" s="347"/>
      <c r="D308" s="347"/>
      <c r="E308" s="347"/>
      <c r="F308" s="347"/>
      <c r="G308" s="348"/>
      <c r="H308" s="89" t="s">
        <v>257</v>
      </c>
      <c r="I308" s="160"/>
      <c r="J308" s="168"/>
      <c r="K308" s="260">
        <f t="shared" si="0"/>
        <v>0</v>
      </c>
    </row>
    <row r="309" spans="1:11" x14ac:dyDescent="0.25">
      <c r="A309" s="304" t="s">
        <v>637</v>
      </c>
      <c r="B309" s="304"/>
      <c r="C309" s="304"/>
      <c r="D309" s="304"/>
      <c r="E309" s="304"/>
      <c r="F309" s="346"/>
      <c r="G309" s="346"/>
      <c r="H309" s="89" t="s">
        <v>258</v>
      </c>
      <c r="I309" s="60"/>
      <c r="J309" s="168"/>
      <c r="K309" s="260">
        <f t="shared" si="0"/>
        <v>0</v>
      </c>
    </row>
    <row r="310" spans="1:11" x14ac:dyDescent="0.25">
      <c r="A310" s="304" t="s">
        <v>247</v>
      </c>
      <c r="B310" s="304"/>
      <c r="C310" s="304"/>
      <c r="D310" s="304"/>
      <c r="E310" s="304"/>
      <c r="F310" s="346"/>
      <c r="G310" s="346"/>
      <c r="H310" s="89" t="s">
        <v>259</v>
      </c>
      <c r="I310" s="60"/>
      <c r="J310" s="168"/>
      <c r="K310" s="260">
        <f t="shared" si="0"/>
        <v>0</v>
      </c>
    </row>
    <row r="311" spans="1:11" ht="18" customHeight="1" x14ac:dyDescent="0.25">
      <c r="A311" s="304" t="s">
        <v>761</v>
      </c>
      <c r="B311" s="304"/>
      <c r="C311" s="304"/>
      <c r="D311" s="304"/>
      <c r="E311" s="304"/>
      <c r="F311" s="346"/>
      <c r="G311" s="346"/>
      <c r="H311" s="89" t="s">
        <v>260</v>
      </c>
      <c r="I311" s="168"/>
      <c r="J311" s="168"/>
      <c r="K311" s="260">
        <f t="shared" si="0"/>
        <v>0</v>
      </c>
    </row>
    <row r="312" spans="1:11" x14ac:dyDescent="0.25">
      <c r="A312" s="304" t="s">
        <v>251</v>
      </c>
      <c r="B312" s="304"/>
      <c r="C312" s="304"/>
      <c r="D312" s="304"/>
      <c r="E312" s="304"/>
      <c r="F312" s="346"/>
      <c r="G312" s="346"/>
      <c r="H312" s="89" t="s">
        <v>666</v>
      </c>
      <c r="I312" s="168"/>
      <c r="J312" s="168"/>
      <c r="K312" s="260">
        <f t="shared" si="0"/>
        <v>0</v>
      </c>
    </row>
    <row r="313" spans="1:11" ht="14.45" customHeight="1" x14ac:dyDescent="0.25">
      <c r="A313" s="304" t="s">
        <v>249</v>
      </c>
      <c r="B313" s="304"/>
      <c r="C313" s="304"/>
      <c r="D313" s="304"/>
      <c r="E313" s="304"/>
      <c r="F313" s="346"/>
      <c r="G313" s="346"/>
      <c r="H313" s="89" t="s">
        <v>484</v>
      </c>
      <c r="I313" s="168"/>
      <c r="J313" s="168"/>
      <c r="K313" s="260">
        <f t="shared" si="0"/>
        <v>0</v>
      </c>
    </row>
    <row r="314" spans="1:11" ht="28.5" customHeight="1" x14ac:dyDescent="0.25">
      <c r="A314" s="343" t="s">
        <v>795</v>
      </c>
      <c r="B314" s="343"/>
      <c r="C314" s="343"/>
      <c r="D314" s="343"/>
      <c r="E314" s="343"/>
      <c r="F314" s="344"/>
      <c r="G314" s="344"/>
      <c r="H314" s="89" t="s">
        <v>485</v>
      </c>
      <c r="I314" s="168"/>
      <c r="J314" s="168"/>
      <c r="K314" s="260">
        <f t="shared" si="0"/>
        <v>0</v>
      </c>
    </row>
    <row r="315" spans="1:11" ht="27.75" customHeight="1" x14ac:dyDescent="0.25">
      <c r="A315" s="343" t="s">
        <v>796</v>
      </c>
      <c r="B315" s="343"/>
      <c r="C315" s="343"/>
      <c r="D315" s="343"/>
      <c r="E315" s="343"/>
      <c r="F315" s="344"/>
      <c r="G315" s="344"/>
      <c r="H315" s="89" t="s">
        <v>486</v>
      </c>
      <c r="I315" s="60"/>
      <c r="J315" s="60"/>
      <c r="K315" s="260">
        <f t="shared" si="0"/>
        <v>0</v>
      </c>
    </row>
    <row r="316" spans="1:11" x14ac:dyDescent="0.25">
      <c r="A316" s="343"/>
      <c r="B316" s="343"/>
      <c r="C316" s="343"/>
      <c r="D316" s="343"/>
      <c r="E316" s="343"/>
      <c r="F316" s="344"/>
      <c r="G316" s="344"/>
      <c r="H316" s="89" t="s">
        <v>487</v>
      </c>
      <c r="I316" s="60"/>
      <c r="J316" s="60"/>
      <c r="K316" s="260">
        <f t="shared" si="0"/>
        <v>0</v>
      </c>
    </row>
    <row r="317" spans="1:11" x14ac:dyDescent="0.25">
      <c r="A317" s="343"/>
      <c r="B317" s="343"/>
      <c r="C317" s="343"/>
      <c r="D317" s="343"/>
      <c r="E317" s="343"/>
      <c r="F317" s="344"/>
      <c r="G317" s="344"/>
      <c r="H317" s="89" t="s">
        <v>636</v>
      </c>
      <c r="I317" s="60"/>
      <c r="J317" s="60"/>
      <c r="K317" s="260">
        <f t="shared" si="0"/>
        <v>0</v>
      </c>
    </row>
    <row r="318" spans="1:11" x14ac:dyDescent="0.25">
      <c r="A318" s="343"/>
      <c r="B318" s="343"/>
      <c r="C318" s="343"/>
      <c r="D318" s="343"/>
      <c r="E318" s="343"/>
      <c r="F318" s="344"/>
      <c r="G318" s="344"/>
      <c r="H318" s="89" t="s">
        <v>755</v>
      </c>
      <c r="I318" s="60"/>
      <c r="J318" s="60"/>
      <c r="K318" s="260">
        <f t="shared" si="0"/>
        <v>0</v>
      </c>
    </row>
    <row r="319" spans="1:11" ht="29.45" customHeight="1" x14ac:dyDescent="0.25">
      <c r="A319" s="306" t="s">
        <v>261</v>
      </c>
      <c r="B319" s="306"/>
      <c r="C319" s="306"/>
      <c r="D319" s="306"/>
      <c r="E319" s="306"/>
      <c r="F319" s="345"/>
      <c r="G319" s="345"/>
      <c r="H319" s="138">
        <v>2</v>
      </c>
      <c r="I319" s="24"/>
      <c r="J319" s="24"/>
      <c r="K319" s="260">
        <f t="shared" si="0"/>
        <v>0</v>
      </c>
    </row>
    <row r="320" spans="1:11" x14ac:dyDescent="0.25">
      <c r="A320" s="306" t="s">
        <v>262</v>
      </c>
      <c r="B320" s="306"/>
      <c r="C320" s="306"/>
      <c r="D320" s="306"/>
      <c r="E320" s="306"/>
      <c r="F320" s="345"/>
      <c r="G320" s="345"/>
      <c r="H320" s="132">
        <v>3</v>
      </c>
      <c r="I320" s="249">
        <f>I289+I319</f>
        <v>0</v>
      </c>
      <c r="J320" s="249">
        <f>J289+J319</f>
        <v>0</v>
      </c>
      <c r="K320" s="261">
        <f t="shared" si="0"/>
        <v>0</v>
      </c>
    </row>
    <row r="321" spans="1:11" x14ac:dyDescent="0.25">
      <c r="A321" s="25"/>
      <c r="B321" s="139"/>
      <c r="C321" s="139"/>
      <c r="D321" s="139"/>
      <c r="E321" s="139"/>
      <c r="F321" s="139"/>
      <c r="G321" s="139"/>
      <c r="H321" s="139"/>
      <c r="I321" s="139"/>
      <c r="J321" s="139"/>
      <c r="K321" s="139"/>
    </row>
    <row r="322" spans="1:11" x14ac:dyDescent="0.25">
      <c r="A322" s="20"/>
      <c r="B322" s="20"/>
      <c r="C322" s="20"/>
      <c r="D322" s="20"/>
      <c r="E322" s="20"/>
      <c r="F322" s="26"/>
      <c r="G322" s="73"/>
      <c r="H322" s="154"/>
      <c r="I322" s="154"/>
      <c r="J322" s="155"/>
      <c r="K322" s="6"/>
    </row>
    <row r="323" spans="1:11" x14ac:dyDescent="0.25">
      <c r="A323" s="308" t="s">
        <v>268</v>
      </c>
      <c r="B323" s="342"/>
      <c r="C323" s="342"/>
      <c r="D323" s="342"/>
      <c r="E323" s="342"/>
      <c r="F323" s="342"/>
      <c r="G323" s="342"/>
      <c r="H323" s="342"/>
      <c r="I323" s="342"/>
      <c r="J323" s="342"/>
    </row>
    <row r="324" spans="1:11" ht="8.4499999999999993" customHeight="1" x14ac:dyDescent="0.25">
      <c r="A324" s="57"/>
    </row>
    <row r="325" spans="1:11" x14ac:dyDescent="0.25">
      <c r="A325" s="21" t="s">
        <v>269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1" x14ac:dyDescent="0.25">
      <c r="A326" s="327" t="s">
        <v>270</v>
      </c>
      <c r="B326" s="328"/>
      <c r="C326" s="328"/>
      <c r="D326" s="328"/>
      <c r="E326" s="328"/>
      <c r="F326" s="336"/>
      <c r="G326" s="337"/>
      <c r="H326" s="302" t="s">
        <v>70</v>
      </c>
      <c r="I326" s="302" t="s">
        <v>271</v>
      </c>
      <c r="J326" s="325"/>
    </row>
    <row r="327" spans="1:11" x14ac:dyDescent="0.25">
      <c r="A327" s="330"/>
      <c r="B327" s="331"/>
      <c r="C327" s="331"/>
      <c r="D327" s="331"/>
      <c r="E327" s="331"/>
      <c r="F327" s="338"/>
      <c r="G327" s="339"/>
      <c r="H327" s="302"/>
      <c r="I327" s="302"/>
      <c r="J327" s="325"/>
    </row>
    <row r="328" spans="1:11" x14ac:dyDescent="0.25">
      <c r="A328" s="318">
        <v>1</v>
      </c>
      <c r="B328" s="319"/>
      <c r="C328" s="319"/>
      <c r="D328" s="319"/>
      <c r="E328" s="319"/>
      <c r="F328" s="319"/>
      <c r="G328" s="320"/>
      <c r="H328" s="140">
        <v>2</v>
      </c>
      <c r="I328" s="318">
        <v>3</v>
      </c>
      <c r="J328" s="320"/>
    </row>
    <row r="329" spans="1:11" x14ac:dyDescent="0.25">
      <c r="A329" s="323" t="s">
        <v>272</v>
      </c>
      <c r="B329" s="324"/>
      <c r="C329" s="324"/>
      <c r="D329" s="324"/>
      <c r="E329" s="324"/>
      <c r="F329" s="325"/>
      <c r="G329" s="325"/>
      <c r="H329" s="141">
        <v>1</v>
      </c>
      <c r="I329" s="340">
        <f>SUM(I330:I335)</f>
        <v>0</v>
      </c>
      <c r="J329" s="341"/>
    </row>
    <row r="330" spans="1:11" ht="30.6" customHeight="1" x14ac:dyDescent="0.25">
      <c r="A330" s="289" t="s">
        <v>673</v>
      </c>
      <c r="B330" s="289"/>
      <c r="C330" s="289"/>
      <c r="D330" s="289"/>
      <c r="E330" s="289"/>
      <c r="F330" s="290"/>
      <c r="G330" s="290"/>
      <c r="H330" s="142" t="s">
        <v>149</v>
      </c>
      <c r="I330" s="291"/>
      <c r="J330" s="292"/>
    </row>
    <row r="331" spans="1:11" ht="27.6" customHeight="1" x14ac:dyDescent="0.25">
      <c r="A331" s="289" t="s">
        <v>757</v>
      </c>
      <c r="B331" s="289"/>
      <c r="C331" s="289"/>
      <c r="D331" s="289"/>
      <c r="E331" s="289"/>
      <c r="F331" s="290"/>
      <c r="G331" s="290"/>
      <c r="H331" s="143" t="s">
        <v>195</v>
      </c>
      <c r="I331" s="316"/>
      <c r="J331" s="335"/>
    </row>
    <row r="332" spans="1:11" ht="27" customHeight="1" x14ac:dyDescent="0.25">
      <c r="A332" s="289" t="s">
        <v>825</v>
      </c>
      <c r="B332" s="289"/>
      <c r="C332" s="289"/>
      <c r="D332" s="289"/>
      <c r="E332" s="289"/>
      <c r="F332" s="290"/>
      <c r="G332" s="290"/>
      <c r="H332" s="143" t="s">
        <v>197</v>
      </c>
      <c r="I332" s="291"/>
      <c r="J332" s="292"/>
    </row>
    <row r="333" spans="1:11" ht="29.45" customHeight="1" x14ac:dyDescent="0.25">
      <c r="A333" s="289" t="s">
        <v>826</v>
      </c>
      <c r="B333" s="289"/>
      <c r="C333" s="289"/>
      <c r="D333" s="289"/>
      <c r="E333" s="289"/>
      <c r="F333" s="289"/>
      <c r="G333" s="289"/>
      <c r="H333" s="144" t="s">
        <v>273</v>
      </c>
      <c r="I333" s="293"/>
      <c r="J333" s="294"/>
    </row>
    <row r="334" spans="1:11" x14ac:dyDescent="0.25">
      <c r="A334" s="289" t="s">
        <v>274</v>
      </c>
      <c r="B334" s="289"/>
      <c r="C334" s="289"/>
      <c r="D334" s="289"/>
      <c r="E334" s="289"/>
      <c r="F334" s="290"/>
      <c r="G334" s="290"/>
      <c r="H334" s="145" t="s">
        <v>275</v>
      </c>
      <c r="I334" s="291"/>
      <c r="J334" s="292"/>
    </row>
    <row r="335" spans="1:11" x14ac:dyDescent="0.25">
      <c r="A335" s="289" t="s">
        <v>276</v>
      </c>
      <c r="B335" s="289"/>
      <c r="C335" s="289"/>
      <c r="D335" s="289"/>
      <c r="E335" s="289"/>
      <c r="F335" s="290"/>
      <c r="G335" s="290"/>
      <c r="H335" s="95" t="s">
        <v>277</v>
      </c>
      <c r="I335" s="293"/>
      <c r="J335" s="294"/>
    </row>
    <row r="336" spans="1:11" ht="28.15" customHeight="1" x14ac:dyDescent="0.25">
      <c r="A336" s="323" t="s">
        <v>824</v>
      </c>
      <c r="B336" s="324"/>
      <c r="C336" s="324"/>
      <c r="D336" s="324"/>
      <c r="E336" s="324"/>
      <c r="F336" s="325"/>
      <c r="G336" s="325"/>
      <c r="H336" s="146">
        <v>2</v>
      </c>
      <c r="I336" s="291"/>
      <c r="J336" s="292"/>
    </row>
    <row r="337" spans="1:10" ht="27.6" customHeight="1" x14ac:dyDescent="0.25">
      <c r="A337" s="323" t="s">
        <v>827</v>
      </c>
      <c r="B337" s="324"/>
      <c r="C337" s="324"/>
      <c r="D337" s="324"/>
      <c r="E337" s="324"/>
      <c r="F337" s="325"/>
      <c r="G337" s="325"/>
      <c r="H337" s="146">
        <v>3</v>
      </c>
      <c r="I337" s="293"/>
      <c r="J337" s="294"/>
    </row>
    <row r="338" spans="1:10" ht="15.75" customHeight="1" x14ac:dyDescent="0.25">
      <c r="A338" s="148"/>
      <c r="B338" s="149"/>
      <c r="C338" s="149"/>
      <c r="D338" s="149"/>
      <c r="E338" s="149"/>
      <c r="F338" s="150"/>
      <c r="G338" s="150"/>
      <c r="H338" s="164"/>
      <c r="I338" s="151"/>
      <c r="J338" s="152"/>
    </row>
    <row r="339" spans="1:10" ht="15.75" customHeight="1" x14ac:dyDescent="0.25">
      <c r="A339" s="153" t="s">
        <v>722</v>
      </c>
      <c r="B339" s="149"/>
      <c r="C339" s="149"/>
      <c r="D339" s="149"/>
      <c r="E339" s="149"/>
      <c r="F339" s="150"/>
      <c r="G339" s="150"/>
      <c r="H339" s="164"/>
      <c r="I339" s="151"/>
      <c r="J339" s="152"/>
    </row>
    <row r="340" spans="1:10" ht="31.5" customHeight="1" x14ac:dyDescent="0.25">
      <c r="A340" s="284" t="s">
        <v>723</v>
      </c>
      <c r="B340" s="284"/>
      <c r="C340" s="284"/>
      <c r="D340" s="284"/>
      <c r="E340" s="284"/>
      <c r="F340" s="284"/>
      <c r="G340" s="284"/>
      <c r="H340" s="146" t="s">
        <v>70</v>
      </c>
      <c r="I340" s="61"/>
      <c r="J340" s="152"/>
    </row>
    <row r="341" spans="1:10" ht="15.75" customHeight="1" x14ac:dyDescent="0.25">
      <c r="A341" s="288">
        <v>1</v>
      </c>
      <c r="B341" s="288"/>
      <c r="C341" s="288"/>
      <c r="D341" s="288"/>
      <c r="E341" s="288"/>
      <c r="F341" s="288"/>
      <c r="G341" s="288"/>
      <c r="H341" s="146">
        <v>2</v>
      </c>
      <c r="I341" s="61"/>
      <c r="J341" s="152"/>
    </row>
    <row r="342" spans="1:10" ht="41.25" customHeight="1" x14ac:dyDescent="0.25">
      <c r="A342" s="284" t="s">
        <v>724</v>
      </c>
      <c r="B342" s="284"/>
      <c r="C342" s="284"/>
      <c r="D342" s="284"/>
      <c r="E342" s="284"/>
      <c r="F342" s="284"/>
      <c r="G342" s="284"/>
      <c r="H342" s="140">
        <v>1</v>
      </c>
      <c r="I342" s="61"/>
      <c r="J342" s="152"/>
    </row>
    <row r="343" spans="1:10" ht="15.75" customHeight="1" x14ac:dyDescent="0.25">
      <c r="A343" s="285" t="s">
        <v>725</v>
      </c>
      <c r="B343" s="285"/>
      <c r="C343" s="285"/>
      <c r="D343" s="285"/>
      <c r="E343" s="285"/>
      <c r="F343" s="285"/>
      <c r="G343" s="285"/>
      <c r="H343" s="136" t="s">
        <v>229</v>
      </c>
      <c r="I343" s="61"/>
      <c r="J343" s="152"/>
    </row>
    <row r="344" spans="1:10" ht="15.75" customHeight="1" x14ac:dyDescent="0.25">
      <c r="A344" s="285" t="s">
        <v>726</v>
      </c>
      <c r="B344" s="285"/>
      <c r="C344" s="285"/>
      <c r="D344" s="285"/>
      <c r="E344" s="285"/>
      <c r="F344" s="285"/>
      <c r="G344" s="285"/>
      <c r="H344" s="136" t="s">
        <v>231</v>
      </c>
      <c r="I344" s="61"/>
      <c r="J344" s="152"/>
    </row>
    <row r="345" spans="1:10" ht="15.75" customHeight="1" x14ac:dyDescent="0.25">
      <c r="A345" s="285" t="s">
        <v>727</v>
      </c>
      <c r="B345" s="285"/>
      <c r="C345" s="285"/>
      <c r="D345" s="285"/>
      <c r="E345" s="285"/>
      <c r="F345" s="285"/>
      <c r="G345" s="285"/>
      <c r="H345" s="136" t="s">
        <v>233</v>
      </c>
      <c r="I345" s="61"/>
      <c r="J345" s="152"/>
    </row>
    <row r="346" spans="1:10" ht="30" customHeight="1" x14ac:dyDescent="0.25">
      <c r="A346" s="285" t="s">
        <v>729</v>
      </c>
      <c r="B346" s="285"/>
      <c r="C346" s="285"/>
      <c r="D346" s="285"/>
      <c r="E346" s="285"/>
      <c r="F346" s="285"/>
      <c r="G346" s="285"/>
      <c r="H346" s="136" t="s">
        <v>199</v>
      </c>
      <c r="I346" s="61"/>
      <c r="J346" s="152"/>
    </row>
    <row r="347" spans="1:10" ht="15.75" customHeight="1" x14ac:dyDescent="0.25">
      <c r="A347" s="285" t="s">
        <v>728</v>
      </c>
      <c r="B347" s="285"/>
      <c r="C347" s="285"/>
      <c r="D347" s="285"/>
      <c r="E347" s="285"/>
      <c r="F347" s="285"/>
      <c r="G347" s="285"/>
      <c r="H347" s="136" t="s">
        <v>236</v>
      </c>
      <c r="I347" s="61"/>
      <c r="J347" s="152"/>
    </row>
    <row r="348" spans="1:10" ht="42.75" customHeight="1" x14ac:dyDescent="0.25">
      <c r="A348" s="284" t="s">
        <v>730</v>
      </c>
      <c r="B348" s="284"/>
      <c r="C348" s="284"/>
      <c r="D348" s="284"/>
      <c r="E348" s="284"/>
      <c r="F348" s="284"/>
      <c r="G348" s="284"/>
      <c r="H348" s="158">
        <v>2</v>
      </c>
      <c r="I348" s="61"/>
    </row>
    <row r="349" spans="1:10" x14ac:dyDescent="0.25">
      <c r="A349" s="285" t="s">
        <v>734</v>
      </c>
      <c r="B349" s="285"/>
      <c r="C349" s="285"/>
      <c r="D349" s="285"/>
      <c r="E349" s="285"/>
      <c r="F349" s="285"/>
      <c r="G349" s="285"/>
      <c r="H349" s="159" t="s">
        <v>101</v>
      </c>
      <c r="I349" s="263"/>
    </row>
    <row r="350" spans="1:10" ht="29.25" customHeight="1" x14ac:dyDescent="0.25">
      <c r="A350" s="285" t="s">
        <v>740</v>
      </c>
      <c r="B350" s="285"/>
      <c r="C350" s="285"/>
      <c r="D350" s="285"/>
      <c r="E350" s="285"/>
      <c r="F350" s="285"/>
      <c r="G350" s="285"/>
      <c r="H350" s="159" t="s">
        <v>103</v>
      </c>
      <c r="I350" s="263"/>
    </row>
    <row r="351" spans="1:10" x14ac:dyDescent="0.25">
      <c r="A351" s="285" t="s">
        <v>735</v>
      </c>
      <c r="B351" s="285"/>
      <c r="C351" s="285"/>
      <c r="D351" s="285"/>
      <c r="E351" s="285"/>
      <c r="F351" s="285"/>
      <c r="G351" s="285"/>
      <c r="H351" s="159" t="s">
        <v>105</v>
      </c>
      <c r="I351" s="263"/>
    </row>
    <row r="352" spans="1:10" x14ac:dyDescent="0.25">
      <c r="A352" s="285" t="s">
        <v>736</v>
      </c>
      <c r="B352" s="285"/>
      <c r="C352" s="285"/>
      <c r="D352" s="285"/>
      <c r="E352" s="285"/>
      <c r="F352" s="285"/>
      <c r="G352" s="285"/>
      <c r="H352" s="159" t="s">
        <v>107</v>
      </c>
      <c r="I352" s="263"/>
    </row>
    <row r="353" spans="1:10" x14ac:dyDescent="0.25">
      <c r="A353" s="285" t="s">
        <v>737</v>
      </c>
      <c r="B353" s="285"/>
      <c r="C353" s="285"/>
      <c r="D353" s="285"/>
      <c r="E353" s="285"/>
      <c r="F353" s="285"/>
      <c r="G353" s="285"/>
      <c r="H353" s="159" t="s">
        <v>731</v>
      </c>
      <c r="I353" s="263"/>
    </row>
    <row r="354" spans="1:10" x14ac:dyDescent="0.25">
      <c r="A354" s="285" t="s">
        <v>738</v>
      </c>
      <c r="B354" s="285"/>
      <c r="C354" s="285"/>
      <c r="D354" s="285"/>
      <c r="E354" s="285"/>
      <c r="F354" s="285"/>
      <c r="G354" s="285"/>
      <c r="H354" s="159" t="s">
        <v>732</v>
      </c>
      <c r="I354" s="263"/>
    </row>
    <row r="355" spans="1:10" x14ac:dyDescent="0.25">
      <c r="A355" s="285" t="s">
        <v>739</v>
      </c>
      <c r="B355" s="285"/>
      <c r="C355" s="285"/>
      <c r="D355" s="285"/>
      <c r="E355" s="285"/>
      <c r="F355" s="285"/>
      <c r="G355" s="285"/>
      <c r="H355" s="159" t="s">
        <v>733</v>
      </c>
      <c r="I355" s="263"/>
    </row>
    <row r="356" spans="1:10" x14ac:dyDescent="0.25">
      <c r="A356" s="284" t="s">
        <v>741</v>
      </c>
      <c r="B356" s="284"/>
      <c r="C356" s="284"/>
      <c r="D356" s="284"/>
      <c r="E356" s="284"/>
      <c r="F356" s="284"/>
      <c r="G356" s="284"/>
      <c r="H356" s="162" t="s">
        <v>75</v>
      </c>
      <c r="I356" s="61"/>
    </row>
    <row r="357" spans="1:10" ht="43.5" customHeight="1" x14ac:dyDescent="0.25">
      <c r="A357" s="285" t="s">
        <v>742</v>
      </c>
      <c r="B357" s="285"/>
      <c r="C357" s="285"/>
      <c r="D357" s="285"/>
      <c r="E357" s="285"/>
      <c r="F357" s="285"/>
      <c r="G357" s="285"/>
      <c r="H357" s="163" t="s">
        <v>110</v>
      </c>
      <c r="I357" s="61"/>
    </row>
    <row r="358" spans="1:10" ht="90.75" customHeight="1" x14ac:dyDescent="0.25">
      <c r="A358" s="285" t="s">
        <v>743</v>
      </c>
      <c r="B358" s="495"/>
      <c r="C358" s="495"/>
      <c r="D358" s="495"/>
      <c r="E358" s="495"/>
      <c r="F358" s="495"/>
      <c r="G358" s="495"/>
      <c r="H358" s="163" t="s">
        <v>112</v>
      </c>
      <c r="I358" s="61"/>
    </row>
    <row r="359" spans="1:10" ht="18.75" customHeight="1" x14ac:dyDescent="0.25">
      <c r="A359" s="284" t="s">
        <v>744</v>
      </c>
      <c r="B359" s="284"/>
      <c r="C359" s="284"/>
      <c r="D359" s="284"/>
      <c r="E359" s="284"/>
      <c r="F359" s="284"/>
      <c r="G359" s="284"/>
      <c r="H359" s="162" t="s">
        <v>77</v>
      </c>
      <c r="I359" s="61"/>
    </row>
    <row r="360" spans="1:10" ht="33" customHeight="1" x14ac:dyDescent="0.25">
      <c r="A360" s="285" t="s">
        <v>745</v>
      </c>
      <c r="B360" s="495"/>
      <c r="C360" s="495"/>
      <c r="D360" s="495"/>
      <c r="E360" s="495"/>
      <c r="F360" s="495"/>
      <c r="G360" s="495"/>
      <c r="H360" s="163" t="s">
        <v>749</v>
      </c>
      <c r="I360" s="61"/>
    </row>
    <row r="361" spans="1:10" ht="120" customHeight="1" x14ac:dyDescent="0.25">
      <c r="A361" s="285" t="s">
        <v>746</v>
      </c>
      <c r="B361" s="495"/>
      <c r="C361" s="495"/>
      <c r="D361" s="495"/>
      <c r="E361" s="495"/>
      <c r="F361" s="495"/>
      <c r="G361" s="495"/>
      <c r="H361" s="163" t="s">
        <v>750</v>
      </c>
      <c r="I361" s="61"/>
    </row>
    <row r="362" spans="1:10" ht="89.25" customHeight="1" x14ac:dyDescent="0.25">
      <c r="A362" s="285" t="s">
        <v>747</v>
      </c>
      <c r="B362" s="285"/>
      <c r="C362" s="285"/>
      <c r="D362" s="285"/>
      <c r="E362" s="285"/>
      <c r="F362" s="285"/>
      <c r="G362" s="285"/>
      <c r="H362" s="163" t="s">
        <v>751</v>
      </c>
      <c r="I362" s="61"/>
    </row>
    <row r="363" spans="1:10" s="105" customFormat="1" ht="61.5" customHeight="1" x14ac:dyDescent="0.25">
      <c r="A363" s="284" t="s">
        <v>748</v>
      </c>
      <c r="B363" s="284"/>
      <c r="C363" s="284"/>
      <c r="D363" s="284"/>
      <c r="E363" s="284"/>
      <c r="F363" s="284"/>
      <c r="G363" s="284"/>
      <c r="H363" s="162" t="s">
        <v>79</v>
      </c>
      <c r="I363" s="61"/>
    </row>
    <row r="364" spans="1:10" x14ac:dyDescent="0.25">
      <c r="A364" s="156"/>
      <c r="B364" s="156"/>
      <c r="C364" s="156"/>
      <c r="D364" s="156"/>
      <c r="E364" s="156"/>
      <c r="F364" s="156"/>
      <c r="G364" s="156"/>
      <c r="H364" s="161"/>
      <c r="I364" s="157"/>
    </row>
    <row r="365" spans="1:10" x14ac:dyDescent="0.25">
      <c r="A365" s="326" t="s">
        <v>278</v>
      </c>
      <c r="B365" s="326"/>
      <c r="C365" s="326"/>
      <c r="D365" s="326"/>
      <c r="E365" s="326"/>
      <c r="F365" s="326"/>
      <c r="G365" s="326"/>
      <c r="H365" s="326"/>
      <c r="I365" s="326"/>
      <c r="J365" s="326"/>
    </row>
    <row r="366" spans="1:10" ht="9.6" customHeight="1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</row>
    <row r="367" spans="1:10" x14ac:dyDescent="0.25">
      <c r="A367" s="21" t="s">
        <v>279</v>
      </c>
      <c r="B367" s="6"/>
      <c r="C367" s="6"/>
      <c r="D367" s="6"/>
      <c r="E367" s="6"/>
      <c r="F367" s="6"/>
      <c r="G367" s="6"/>
      <c r="H367" s="6"/>
      <c r="I367" s="6"/>
      <c r="J367" s="6"/>
    </row>
    <row r="368" spans="1:10" x14ac:dyDescent="0.25">
      <c r="A368" s="327" t="s">
        <v>280</v>
      </c>
      <c r="B368" s="328"/>
      <c r="C368" s="328"/>
      <c r="D368" s="328"/>
      <c r="E368" s="329"/>
      <c r="F368" s="333" t="s">
        <v>70</v>
      </c>
      <c r="G368" s="327" t="s">
        <v>281</v>
      </c>
      <c r="H368" s="328"/>
      <c r="I368" s="327" t="s">
        <v>282</v>
      </c>
      <c r="J368" s="329"/>
    </row>
    <row r="369" spans="1:13" x14ac:dyDescent="0.25">
      <c r="A369" s="330"/>
      <c r="B369" s="331"/>
      <c r="C369" s="331"/>
      <c r="D369" s="331"/>
      <c r="E369" s="332"/>
      <c r="F369" s="334"/>
      <c r="G369" s="63">
        <f>E3</f>
        <v>2025</v>
      </c>
      <c r="H369" s="27" t="s">
        <v>283</v>
      </c>
      <c r="I369" s="53">
        <v>2026</v>
      </c>
      <c r="J369" s="54" t="s">
        <v>284</v>
      </c>
    </row>
    <row r="370" spans="1:13" x14ac:dyDescent="0.25">
      <c r="A370" s="318">
        <v>1</v>
      </c>
      <c r="B370" s="319"/>
      <c r="C370" s="319"/>
      <c r="D370" s="319"/>
      <c r="E370" s="320"/>
      <c r="F370" s="140">
        <v>2</v>
      </c>
      <c r="G370" s="318">
        <v>3</v>
      </c>
      <c r="H370" s="320"/>
      <c r="I370" s="318">
        <v>4</v>
      </c>
      <c r="J370" s="320"/>
    </row>
    <row r="371" spans="1:13" x14ac:dyDescent="0.25">
      <c r="A371" s="312" t="s">
        <v>285</v>
      </c>
      <c r="B371" s="313"/>
      <c r="C371" s="313"/>
      <c r="D371" s="313"/>
      <c r="E371" s="314"/>
      <c r="F371" s="114">
        <v>1</v>
      </c>
      <c r="G371" s="321"/>
      <c r="H371" s="321"/>
      <c r="I371" s="322">
        <f>(I39+I44)*40</f>
        <v>0</v>
      </c>
      <c r="J371" s="322"/>
    </row>
    <row r="372" spans="1:13" x14ac:dyDescent="0.25">
      <c r="A372" s="312" t="s">
        <v>286</v>
      </c>
      <c r="B372" s="313"/>
      <c r="C372" s="313"/>
      <c r="D372" s="313"/>
      <c r="E372" s="314"/>
      <c r="F372" s="114">
        <v>2</v>
      </c>
      <c r="G372" s="315">
        <f>J173+J185+J201+J224+J225+H272+K168+K320</f>
        <v>0</v>
      </c>
      <c r="H372" s="315"/>
      <c r="I372" s="316" t="s">
        <v>150</v>
      </c>
      <c r="J372" s="316"/>
    </row>
    <row r="373" spans="1:13" x14ac:dyDescent="0.25">
      <c r="A373" s="312" t="s">
        <v>287</v>
      </c>
      <c r="B373" s="313"/>
      <c r="C373" s="313"/>
      <c r="D373" s="313"/>
      <c r="E373" s="314"/>
      <c r="F373" s="114">
        <v>3</v>
      </c>
      <c r="G373" s="317" t="e">
        <f>G372/G371*100</f>
        <v>#DIV/0!</v>
      </c>
      <c r="H373" s="317"/>
      <c r="I373" s="316" t="s">
        <v>150</v>
      </c>
      <c r="J373" s="316"/>
      <c r="K373" s="297"/>
      <c r="L373" s="298"/>
      <c r="M373" s="298"/>
    </row>
    <row r="374" spans="1:13" x14ac:dyDescent="0.25">
      <c r="A374" s="20"/>
      <c r="B374" s="20"/>
      <c r="C374" s="20"/>
      <c r="D374" s="20"/>
      <c r="E374" s="20"/>
      <c r="F374" s="147"/>
      <c r="G374" s="28"/>
      <c r="H374" s="28"/>
      <c r="I374" s="19"/>
      <c r="J374" s="19"/>
    </row>
    <row r="375" spans="1:13" x14ac:dyDescent="0.25">
      <c r="A375" s="308" t="s">
        <v>288</v>
      </c>
      <c r="B375" s="308"/>
      <c r="C375" s="308"/>
      <c r="D375" s="308"/>
      <c r="E375" s="308"/>
      <c r="F375" s="308"/>
      <c r="G375" s="308"/>
      <c r="H375" s="308"/>
      <c r="I375" s="308"/>
      <c r="J375" s="308"/>
    </row>
    <row r="376" spans="1:13" ht="7.9" customHeight="1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</row>
    <row r="377" spans="1:13" x14ac:dyDescent="0.25">
      <c r="A377" s="21" t="s">
        <v>289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3" x14ac:dyDescent="0.25">
      <c r="A378" s="302" t="s">
        <v>290</v>
      </c>
      <c r="B378" s="309"/>
      <c r="C378" s="310" t="s">
        <v>291</v>
      </c>
      <c r="D378" s="310"/>
      <c r="E378" s="310" t="s">
        <v>292</v>
      </c>
      <c r="F378" s="310"/>
      <c r="G378" s="310"/>
      <c r="H378" s="310"/>
      <c r="I378" s="310"/>
      <c r="J378" s="310"/>
    </row>
    <row r="379" spans="1:13" ht="27.6" customHeight="1" x14ac:dyDescent="0.25">
      <c r="A379" s="302"/>
      <c r="B379" s="309"/>
      <c r="C379" s="310"/>
      <c r="D379" s="310"/>
      <c r="E379" s="310" t="s">
        <v>293</v>
      </c>
      <c r="F379" s="310"/>
      <c r="G379" s="310" t="s">
        <v>294</v>
      </c>
      <c r="H379" s="310"/>
      <c r="I379" s="310" t="s">
        <v>295</v>
      </c>
      <c r="J379" s="310"/>
    </row>
    <row r="380" spans="1:13" ht="25.5" x14ac:dyDescent="0.25">
      <c r="A380" s="302"/>
      <c r="B380" s="309"/>
      <c r="C380" s="278" t="s">
        <v>296</v>
      </c>
      <c r="D380" s="278" t="s">
        <v>297</v>
      </c>
      <c r="E380" s="278" t="s">
        <v>296</v>
      </c>
      <c r="F380" s="278" t="s">
        <v>297</v>
      </c>
      <c r="G380" s="278" t="s">
        <v>296</v>
      </c>
      <c r="H380" s="278" t="s">
        <v>297</v>
      </c>
      <c r="I380" s="278" t="s">
        <v>296</v>
      </c>
      <c r="J380" s="278" t="s">
        <v>297</v>
      </c>
    </row>
    <row r="381" spans="1:13" ht="28.15" customHeight="1" x14ac:dyDescent="0.25">
      <c r="A381" s="304" t="s">
        <v>298</v>
      </c>
      <c r="B381" s="305"/>
      <c r="C381" s="29"/>
      <c r="D381" s="29"/>
      <c r="E381" s="29"/>
      <c r="F381" s="29"/>
      <c r="G381" s="29"/>
      <c r="H381" s="29"/>
      <c r="I381" s="29"/>
      <c r="J381" s="29"/>
    </row>
    <row r="382" spans="1:13" x14ac:dyDescent="0.25">
      <c r="A382" s="304" t="s">
        <v>299</v>
      </c>
      <c r="B382" s="305"/>
      <c r="C382" s="29"/>
      <c r="D382" s="29"/>
      <c r="E382" s="29"/>
      <c r="F382" s="29"/>
      <c r="G382" s="29"/>
      <c r="H382" s="29"/>
      <c r="I382" s="29"/>
      <c r="J382" s="29"/>
    </row>
    <row r="383" spans="1:13" x14ac:dyDescent="0.25">
      <c r="A383" s="304" t="s">
        <v>300</v>
      </c>
      <c r="B383" s="305"/>
      <c r="C383" s="29"/>
      <c r="D383" s="29"/>
      <c r="E383" s="29"/>
      <c r="F383" s="29"/>
      <c r="G383" s="29"/>
      <c r="H383" s="29"/>
      <c r="I383" s="29"/>
      <c r="J383" s="29"/>
    </row>
    <row r="384" spans="1:13" x14ac:dyDescent="0.25">
      <c r="A384" s="304" t="s">
        <v>301</v>
      </c>
      <c r="B384" s="305"/>
      <c r="C384" s="29"/>
      <c r="D384" s="29"/>
      <c r="E384" s="29"/>
      <c r="F384" s="29"/>
      <c r="G384" s="29"/>
      <c r="H384" s="29"/>
      <c r="I384" s="29"/>
      <c r="J384" s="29"/>
    </row>
    <row r="385" spans="1:14" x14ac:dyDescent="0.25">
      <c r="A385" s="304" t="s">
        <v>302</v>
      </c>
      <c r="B385" s="305"/>
      <c r="C385" s="29"/>
      <c r="D385" s="29"/>
      <c r="E385" s="29"/>
      <c r="F385" s="29"/>
      <c r="G385" s="29"/>
      <c r="H385" s="29"/>
      <c r="I385" s="29"/>
      <c r="J385" s="29"/>
    </row>
    <row r="386" spans="1:14" x14ac:dyDescent="0.25">
      <c r="A386" s="304" t="s">
        <v>303</v>
      </c>
      <c r="B386" s="305"/>
      <c r="C386" s="29"/>
      <c r="D386" s="29"/>
      <c r="E386" s="29"/>
      <c r="F386" s="29"/>
      <c r="G386" s="29"/>
      <c r="H386" s="29"/>
      <c r="I386" s="29"/>
      <c r="J386" s="29"/>
    </row>
    <row r="387" spans="1:14" x14ac:dyDescent="0.25">
      <c r="A387" s="306" t="s">
        <v>304</v>
      </c>
      <c r="B387" s="307"/>
      <c r="C387" s="262">
        <f>SUM(C381:C386)</f>
        <v>0</v>
      </c>
      <c r="D387" s="262">
        <f t="shared" ref="D387:J387" si="1">SUM(D381:D386)</f>
        <v>0</v>
      </c>
      <c r="E387" s="262">
        <f t="shared" si="1"/>
        <v>0</v>
      </c>
      <c r="F387" s="262">
        <f t="shared" si="1"/>
        <v>0</v>
      </c>
      <c r="G387" s="262">
        <f t="shared" si="1"/>
        <v>0</v>
      </c>
      <c r="H387" s="262">
        <f t="shared" si="1"/>
        <v>0</v>
      </c>
      <c r="I387" s="262">
        <f t="shared" si="1"/>
        <v>0</v>
      </c>
      <c r="J387" s="262">
        <f t="shared" si="1"/>
        <v>0</v>
      </c>
      <c r="K387" s="295"/>
      <c r="L387" s="296"/>
      <c r="M387" s="296"/>
      <c r="N387" s="296"/>
    </row>
    <row r="388" spans="1:14" x14ac:dyDescent="0.25">
      <c r="A388" s="7"/>
      <c r="B388" s="30"/>
      <c r="C388" s="31"/>
      <c r="D388" s="31"/>
      <c r="E388" s="31"/>
      <c r="F388" s="31"/>
      <c r="G388" s="31"/>
      <c r="H388" s="31"/>
      <c r="I388" s="31"/>
      <c r="J388" s="31"/>
      <c r="K388" s="6"/>
    </row>
    <row r="389" spans="1:14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6"/>
    </row>
    <row r="390" spans="1:14" x14ac:dyDescent="0.25">
      <c r="A390" s="14" t="s">
        <v>49</v>
      </c>
      <c r="B390" s="14"/>
      <c r="C390" s="81"/>
      <c r="D390" s="81"/>
      <c r="E390" s="81"/>
      <c r="F390" s="81"/>
      <c r="G390" s="81"/>
      <c r="H390" s="81"/>
      <c r="I390" s="81"/>
      <c r="J390" s="14"/>
      <c r="K390" s="6"/>
    </row>
    <row r="391" spans="1:14" x14ac:dyDescent="0.25">
      <c r="A391" s="14"/>
      <c r="B391" s="43"/>
      <c r="C391" s="81"/>
      <c r="D391" s="81"/>
      <c r="E391" s="81"/>
      <c r="F391" s="81"/>
      <c r="G391" s="81"/>
      <c r="H391" s="81"/>
      <c r="I391" s="81"/>
      <c r="J391" s="14"/>
      <c r="K391" s="6"/>
    </row>
    <row r="392" spans="1:14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6"/>
    </row>
    <row r="393" spans="1:14" x14ac:dyDescent="0.25">
      <c r="A393" s="14" t="s">
        <v>50</v>
      </c>
      <c r="B393" s="81"/>
      <c r="C393" s="81"/>
      <c r="D393" s="81"/>
      <c r="E393" s="81"/>
      <c r="F393" s="81"/>
      <c r="G393" s="81"/>
      <c r="H393" s="81"/>
      <c r="I393" s="81"/>
      <c r="J393" s="14"/>
      <c r="K393" s="6"/>
    </row>
    <row r="394" spans="1:14" x14ac:dyDescent="0.25">
      <c r="A394" s="14" t="s">
        <v>51</v>
      </c>
      <c r="B394" s="14"/>
      <c r="C394" s="14"/>
      <c r="D394" s="14"/>
      <c r="E394" s="14"/>
      <c r="F394" s="14"/>
      <c r="G394" s="14"/>
      <c r="H394" s="14"/>
      <c r="I394" s="14"/>
      <c r="J394" s="14"/>
      <c r="K394" s="6"/>
    </row>
    <row r="395" spans="1:14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6"/>
    </row>
    <row r="396" spans="1:14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6"/>
    </row>
    <row r="397" spans="1:14" x14ac:dyDescent="0.25">
      <c r="A397" s="14" t="s">
        <v>52</v>
      </c>
      <c r="B397" s="14"/>
      <c r="C397" s="81"/>
      <c r="D397" s="81"/>
      <c r="E397" s="81"/>
      <c r="F397" s="81"/>
      <c r="G397" s="81"/>
      <c r="H397" s="81"/>
      <c r="I397" s="81"/>
      <c r="J397" s="81"/>
    </row>
    <row r="398" spans="1:14" x14ac:dyDescent="0.25">
      <c r="A398" s="14"/>
      <c r="B398" s="43"/>
      <c r="C398" s="81"/>
      <c r="D398" s="81"/>
      <c r="E398" s="81"/>
      <c r="F398" s="81"/>
      <c r="G398" s="81"/>
      <c r="H398" s="81"/>
      <c r="I398" s="81"/>
      <c r="J398" s="81"/>
    </row>
    <row r="399" spans="1:14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1:14" x14ac:dyDescent="0.25">
      <c r="A400" s="14"/>
      <c r="B400" s="14"/>
      <c r="C400" s="14"/>
      <c r="D400" s="14"/>
      <c r="E400" s="14"/>
      <c r="F400" s="81"/>
      <c r="G400" s="44" t="s">
        <v>53</v>
      </c>
      <c r="H400" s="44" t="s">
        <v>54</v>
      </c>
      <c r="I400" s="11" t="s">
        <v>818</v>
      </c>
      <c r="J400" s="81"/>
    </row>
    <row r="401" spans="1:1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</row>
  </sheetData>
  <sheetProtection formatCells="0" formatColumns="0" formatRows="0"/>
  <mergeCells count="405">
    <mergeCell ref="A356:G356"/>
    <mergeCell ref="A357:G357"/>
    <mergeCell ref="A358:G358"/>
    <mergeCell ref="A359:G359"/>
    <mergeCell ref="A360:G360"/>
    <mergeCell ref="A361:G361"/>
    <mergeCell ref="A362:G362"/>
    <mergeCell ref="A363:G363"/>
    <mergeCell ref="A97:D97"/>
    <mergeCell ref="A107:E107"/>
    <mergeCell ref="A119:F119"/>
    <mergeCell ref="A135:F135"/>
    <mergeCell ref="A137:F137"/>
    <mergeCell ref="A139:F139"/>
    <mergeCell ref="A140:F140"/>
    <mergeCell ref="A141:F141"/>
    <mergeCell ref="A157:G157"/>
    <mergeCell ref="A158:G158"/>
    <mergeCell ref="A165:G165"/>
    <mergeCell ref="A167:G167"/>
    <mergeCell ref="A168:G168"/>
    <mergeCell ref="A170:K170"/>
    <mergeCell ref="A171:G171"/>
    <mergeCell ref="A172:G172"/>
    <mergeCell ref="A45:G45"/>
    <mergeCell ref="I45:J45"/>
    <mergeCell ref="A166:G166"/>
    <mergeCell ref="A260:F260"/>
    <mergeCell ref="A317:G317"/>
    <mergeCell ref="A72:I72"/>
    <mergeCell ref="A73:I73"/>
    <mergeCell ref="A309:G309"/>
    <mergeCell ref="A310:G310"/>
    <mergeCell ref="A311:G311"/>
    <mergeCell ref="A312:G312"/>
    <mergeCell ref="A128:F128"/>
    <mergeCell ref="A129:F129"/>
    <mergeCell ref="A113:F113"/>
    <mergeCell ref="A115:F115"/>
    <mergeCell ref="A116:F116"/>
    <mergeCell ref="A117:F117"/>
    <mergeCell ref="A108:E108"/>
    <mergeCell ref="A106:E106"/>
    <mergeCell ref="A91:D91"/>
    <mergeCell ref="A92:D92"/>
    <mergeCell ref="A93:D93"/>
    <mergeCell ref="B66:J66"/>
    <mergeCell ref="B67:J67"/>
    <mergeCell ref="A1:J1"/>
    <mergeCell ref="A4:J4"/>
    <mergeCell ref="A6:J6"/>
    <mergeCell ref="A8:D8"/>
    <mergeCell ref="E8:J8"/>
    <mergeCell ref="A9:D9"/>
    <mergeCell ref="E9:J9"/>
    <mergeCell ref="B64:J64"/>
    <mergeCell ref="B65:J65"/>
    <mergeCell ref="A25:D25"/>
    <mergeCell ref="E25:J25"/>
    <mergeCell ref="A24:D24"/>
    <mergeCell ref="E24:J24"/>
    <mergeCell ref="E21:J21"/>
    <mergeCell ref="A23:D23"/>
    <mergeCell ref="E23:J23"/>
    <mergeCell ref="I31:J31"/>
    <mergeCell ref="E20:J20"/>
    <mergeCell ref="A32:G32"/>
    <mergeCell ref="I32:J32"/>
    <mergeCell ref="A34:G34"/>
    <mergeCell ref="I34:J34"/>
    <mergeCell ref="A35:G35"/>
    <mergeCell ref="I35:J35"/>
    <mergeCell ref="A87:D87"/>
    <mergeCell ref="A88:D88"/>
    <mergeCell ref="A76:D77"/>
    <mergeCell ref="A10:D10"/>
    <mergeCell ref="E10:J10"/>
    <mergeCell ref="A11:D11"/>
    <mergeCell ref="E11:J11"/>
    <mergeCell ref="A12:D12"/>
    <mergeCell ref="E12:J12"/>
    <mergeCell ref="A13:D13"/>
    <mergeCell ref="E13:J13"/>
    <mergeCell ref="A27:J27"/>
    <mergeCell ref="A30:G30"/>
    <mergeCell ref="I30:J30"/>
    <mergeCell ref="A31:G31"/>
    <mergeCell ref="A15:J15"/>
    <mergeCell ref="A18:D18"/>
    <mergeCell ref="E18:J18"/>
    <mergeCell ref="A19:D19"/>
    <mergeCell ref="E19:J19"/>
    <mergeCell ref="A20:D20"/>
    <mergeCell ref="A21:D21"/>
    <mergeCell ref="A22:D22"/>
    <mergeCell ref="E22:J22"/>
    <mergeCell ref="A33:G33"/>
    <mergeCell ref="I33:J33"/>
    <mergeCell ref="A41:J41"/>
    <mergeCell ref="A40:G40"/>
    <mergeCell ref="I40:J40"/>
    <mergeCell ref="A42:G42"/>
    <mergeCell ref="I42:J42"/>
    <mergeCell ref="A43:G43"/>
    <mergeCell ref="I43:J43"/>
    <mergeCell ref="A44:G44"/>
    <mergeCell ref="I44:J44"/>
    <mergeCell ref="A36:J36"/>
    <mergeCell ref="A37:G37"/>
    <mergeCell ref="I37:J37"/>
    <mergeCell ref="A38:G38"/>
    <mergeCell ref="I38:J38"/>
    <mergeCell ref="A39:G39"/>
    <mergeCell ref="I39:J39"/>
    <mergeCell ref="A50:G50"/>
    <mergeCell ref="I50:J50"/>
    <mergeCell ref="A51:G51"/>
    <mergeCell ref="I51:J51"/>
    <mergeCell ref="A53:G53"/>
    <mergeCell ref="I53:J53"/>
    <mergeCell ref="A52:G52"/>
    <mergeCell ref="I52:J52"/>
    <mergeCell ref="A46:J46"/>
    <mergeCell ref="A47:G47"/>
    <mergeCell ref="I47:J47"/>
    <mergeCell ref="A48:G48"/>
    <mergeCell ref="I48:J48"/>
    <mergeCell ref="A49:G49"/>
    <mergeCell ref="I49:J49"/>
    <mergeCell ref="A54:G54"/>
    <mergeCell ref="I54:J54"/>
    <mergeCell ref="A89:D89"/>
    <mergeCell ref="A90:D90"/>
    <mergeCell ref="A55:G55"/>
    <mergeCell ref="I55:J55"/>
    <mergeCell ref="A57:G57"/>
    <mergeCell ref="I57:J57"/>
    <mergeCell ref="A59:J59"/>
    <mergeCell ref="B68:J68"/>
    <mergeCell ref="E76:E77"/>
    <mergeCell ref="F76:I76"/>
    <mergeCell ref="A78:D78"/>
    <mergeCell ref="B62:J62"/>
    <mergeCell ref="B63:J63"/>
    <mergeCell ref="A70:J70"/>
    <mergeCell ref="A79:D79"/>
    <mergeCell ref="A85:D85"/>
    <mergeCell ref="A86:D86"/>
    <mergeCell ref="A80:D80"/>
    <mergeCell ref="A81:D81"/>
    <mergeCell ref="A82:D82"/>
    <mergeCell ref="A83:D83"/>
    <mergeCell ref="A84:D84"/>
    <mergeCell ref="A94:D94"/>
    <mergeCell ref="A96:D96"/>
    <mergeCell ref="A98:D98"/>
    <mergeCell ref="A99:D99"/>
    <mergeCell ref="A101:J101"/>
    <mergeCell ref="A104:E105"/>
    <mergeCell ref="F104:I104"/>
    <mergeCell ref="A110:J110"/>
    <mergeCell ref="A134:F134"/>
    <mergeCell ref="A95:D95"/>
    <mergeCell ref="A132:F132"/>
    <mergeCell ref="A131:F131"/>
    <mergeCell ref="A133:F133"/>
    <mergeCell ref="A121:F121"/>
    <mergeCell ref="A126:F126"/>
    <mergeCell ref="A124:F124"/>
    <mergeCell ref="A123:F123"/>
    <mergeCell ref="A130:F130"/>
    <mergeCell ref="A118:F118"/>
    <mergeCell ref="A122:F122"/>
    <mergeCell ref="A136:F136"/>
    <mergeCell ref="A120:F120"/>
    <mergeCell ref="A127:F127"/>
    <mergeCell ref="A125:F125"/>
    <mergeCell ref="A114:F114"/>
    <mergeCell ref="A138:F138"/>
    <mergeCell ref="A156:G156"/>
    <mergeCell ref="A144:F144"/>
    <mergeCell ref="A143:F143"/>
    <mergeCell ref="A148:F148"/>
    <mergeCell ref="A142:F142"/>
    <mergeCell ref="A147:F147"/>
    <mergeCell ref="A150:J150"/>
    <mergeCell ref="A152:J152"/>
    <mergeCell ref="A155:G155"/>
    <mergeCell ref="A145:F145"/>
    <mergeCell ref="A146:F146"/>
    <mergeCell ref="A159:G159"/>
    <mergeCell ref="A160:G160"/>
    <mergeCell ref="A161:G161"/>
    <mergeCell ref="A162:G162"/>
    <mergeCell ref="A163:G163"/>
    <mergeCell ref="A164:G164"/>
    <mergeCell ref="A185:G185"/>
    <mergeCell ref="A189:G189"/>
    <mergeCell ref="A190:G190"/>
    <mergeCell ref="A191:G191"/>
    <mergeCell ref="A192:G192"/>
    <mergeCell ref="A173:G173"/>
    <mergeCell ref="A174:G174"/>
    <mergeCell ref="A176:J176"/>
    <mergeCell ref="A179:G179"/>
    <mergeCell ref="A180:G180"/>
    <mergeCell ref="A188:G188"/>
    <mergeCell ref="A181:G181"/>
    <mergeCell ref="A182:G182"/>
    <mergeCell ref="A183:G183"/>
    <mergeCell ref="A184:G184"/>
    <mergeCell ref="A193:G193"/>
    <mergeCell ref="A194:G194"/>
    <mergeCell ref="A195:G195"/>
    <mergeCell ref="A196:G196"/>
    <mergeCell ref="A197:G197"/>
    <mergeCell ref="A198:G198"/>
    <mergeCell ref="A206:G206"/>
    <mergeCell ref="A207:G207"/>
    <mergeCell ref="A208:G208"/>
    <mergeCell ref="A224:G224"/>
    <mergeCell ref="A225:G225"/>
    <mergeCell ref="A228:F228"/>
    <mergeCell ref="A229:F229"/>
    <mergeCell ref="A230:F230"/>
    <mergeCell ref="A231:F231"/>
    <mergeCell ref="A199:G199"/>
    <mergeCell ref="A200:G200"/>
    <mergeCell ref="A201:G201"/>
    <mergeCell ref="A219:J219"/>
    <mergeCell ref="A222:G222"/>
    <mergeCell ref="A223:G223"/>
    <mergeCell ref="A209:G209"/>
    <mergeCell ref="A210:G210"/>
    <mergeCell ref="A211:G211"/>
    <mergeCell ref="A212:G212"/>
    <mergeCell ref="A215:G215"/>
    <mergeCell ref="I215:J215"/>
    <mergeCell ref="A216:G216"/>
    <mergeCell ref="I216:J216"/>
    <mergeCell ref="A217:G217"/>
    <mergeCell ref="A238:F238"/>
    <mergeCell ref="A240:K240"/>
    <mergeCell ref="A243:F243"/>
    <mergeCell ref="A244:F244"/>
    <mergeCell ref="A245:F245"/>
    <mergeCell ref="A246:F246"/>
    <mergeCell ref="A232:F232"/>
    <mergeCell ref="A233:F233"/>
    <mergeCell ref="A234:F234"/>
    <mergeCell ref="A235:F235"/>
    <mergeCell ref="A236:F236"/>
    <mergeCell ref="A237:F237"/>
    <mergeCell ref="A253:F253"/>
    <mergeCell ref="A254:F254"/>
    <mergeCell ref="A255:F255"/>
    <mergeCell ref="A256:F256"/>
    <mergeCell ref="A257:F257"/>
    <mergeCell ref="A258:F258"/>
    <mergeCell ref="A264:F264"/>
    <mergeCell ref="A247:F247"/>
    <mergeCell ref="A248:F248"/>
    <mergeCell ref="A249:F249"/>
    <mergeCell ref="A250:F250"/>
    <mergeCell ref="A251:F251"/>
    <mergeCell ref="A252:F252"/>
    <mergeCell ref="A267:F267"/>
    <mergeCell ref="A268:F268"/>
    <mergeCell ref="A269:F269"/>
    <mergeCell ref="A270:F270"/>
    <mergeCell ref="A271:F271"/>
    <mergeCell ref="A272:F272"/>
    <mergeCell ref="A259:F259"/>
    <mergeCell ref="A261:F261"/>
    <mergeCell ref="A262:F262"/>
    <mergeCell ref="A263:F263"/>
    <mergeCell ref="A265:F265"/>
    <mergeCell ref="A266:F266"/>
    <mergeCell ref="A280:G280"/>
    <mergeCell ref="I280:J280"/>
    <mergeCell ref="A281:G281"/>
    <mergeCell ref="I281:J281"/>
    <mergeCell ref="H272:J272"/>
    <mergeCell ref="A274:J274"/>
    <mergeCell ref="A277:G277"/>
    <mergeCell ref="I277:J277"/>
    <mergeCell ref="A278:G278"/>
    <mergeCell ref="I278:J278"/>
    <mergeCell ref="A301:G301"/>
    <mergeCell ref="A307:G307"/>
    <mergeCell ref="A313:G313"/>
    <mergeCell ref="A314:G314"/>
    <mergeCell ref="A302:G302"/>
    <mergeCell ref="I56:J56"/>
    <mergeCell ref="A296:G296"/>
    <mergeCell ref="A297:G297"/>
    <mergeCell ref="A298:G298"/>
    <mergeCell ref="A299:G299"/>
    <mergeCell ref="A300:G300"/>
    <mergeCell ref="A56:G56"/>
    <mergeCell ref="A282:G282"/>
    <mergeCell ref="I282:J282"/>
    <mergeCell ref="A292:G292"/>
    <mergeCell ref="A293:G293"/>
    <mergeCell ref="A294:G294"/>
    <mergeCell ref="A295:G295"/>
    <mergeCell ref="A279:G279"/>
    <mergeCell ref="I279:J279"/>
    <mergeCell ref="A288:G288"/>
    <mergeCell ref="A289:G289"/>
    <mergeCell ref="A290:G290"/>
    <mergeCell ref="A291:G291"/>
    <mergeCell ref="A323:J323"/>
    <mergeCell ref="A318:G318"/>
    <mergeCell ref="A319:G319"/>
    <mergeCell ref="A320:G320"/>
    <mergeCell ref="A315:G315"/>
    <mergeCell ref="A304:G304"/>
    <mergeCell ref="A305:G305"/>
    <mergeCell ref="A306:G306"/>
    <mergeCell ref="A303:G303"/>
    <mergeCell ref="A316:G316"/>
    <mergeCell ref="A308:G308"/>
    <mergeCell ref="I331:J331"/>
    <mergeCell ref="A332:G332"/>
    <mergeCell ref="I332:J332"/>
    <mergeCell ref="A326:G327"/>
    <mergeCell ref="H326:H327"/>
    <mergeCell ref="I326:J327"/>
    <mergeCell ref="A328:G328"/>
    <mergeCell ref="I328:J328"/>
    <mergeCell ref="A329:G329"/>
    <mergeCell ref="I329:J329"/>
    <mergeCell ref="A71:J71"/>
    <mergeCell ref="A372:E372"/>
    <mergeCell ref="G372:H372"/>
    <mergeCell ref="I372:J372"/>
    <mergeCell ref="A373:E373"/>
    <mergeCell ref="G373:H373"/>
    <mergeCell ref="I373:J373"/>
    <mergeCell ref="A370:E370"/>
    <mergeCell ref="G370:H370"/>
    <mergeCell ref="I370:J370"/>
    <mergeCell ref="A371:E371"/>
    <mergeCell ref="G371:H371"/>
    <mergeCell ref="I371:J371"/>
    <mergeCell ref="A336:G336"/>
    <mergeCell ref="I336:J336"/>
    <mergeCell ref="A337:G337"/>
    <mergeCell ref="I337:J337"/>
    <mergeCell ref="A365:J365"/>
    <mergeCell ref="A368:E369"/>
    <mergeCell ref="F368:F369"/>
    <mergeCell ref="G368:H368"/>
    <mergeCell ref="I368:J368"/>
    <mergeCell ref="A333:G333"/>
    <mergeCell ref="I333:J333"/>
    <mergeCell ref="K387:N387"/>
    <mergeCell ref="K373:M373"/>
    <mergeCell ref="K238:N238"/>
    <mergeCell ref="K230:O230"/>
    <mergeCell ref="J79:L79"/>
    <mergeCell ref="J85:L85"/>
    <mergeCell ref="J90:L90"/>
    <mergeCell ref="J99:L99"/>
    <mergeCell ref="A284:J284"/>
    <mergeCell ref="A287:G287"/>
    <mergeCell ref="A386:B386"/>
    <mergeCell ref="A387:B387"/>
    <mergeCell ref="A375:J375"/>
    <mergeCell ref="A378:B380"/>
    <mergeCell ref="C378:D379"/>
    <mergeCell ref="E378:J378"/>
    <mergeCell ref="E379:F379"/>
    <mergeCell ref="G379:H379"/>
    <mergeCell ref="I379:J379"/>
    <mergeCell ref="A381:B381"/>
    <mergeCell ref="A382:B382"/>
    <mergeCell ref="A383:B383"/>
    <mergeCell ref="A384:B384"/>
    <mergeCell ref="A385:B385"/>
    <mergeCell ref="A348:G348"/>
    <mergeCell ref="A349:G349"/>
    <mergeCell ref="A350:G350"/>
    <mergeCell ref="A351:G351"/>
    <mergeCell ref="A352:G352"/>
    <mergeCell ref="A353:G353"/>
    <mergeCell ref="A354:G354"/>
    <mergeCell ref="A355:G355"/>
    <mergeCell ref="I217:J217"/>
    <mergeCell ref="A340:G340"/>
    <mergeCell ref="A341:G341"/>
    <mergeCell ref="A342:G342"/>
    <mergeCell ref="A343:G343"/>
    <mergeCell ref="A344:G344"/>
    <mergeCell ref="A345:G345"/>
    <mergeCell ref="A346:G346"/>
    <mergeCell ref="A347:G347"/>
    <mergeCell ref="A334:G334"/>
    <mergeCell ref="I334:J334"/>
    <mergeCell ref="A335:G335"/>
    <mergeCell ref="I335:J335"/>
    <mergeCell ref="A330:G330"/>
    <mergeCell ref="I330:J330"/>
    <mergeCell ref="A331:G331"/>
  </mergeCells>
  <dataValidations count="1">
    <dataValidation type="whole" operator="lessThanOrEqual" allowBlank="1" showInputMessage="1" showErrorMessage="1" sqref="I290:I307">
      <formula1>1</formula1>
    </dataValidation>
  </dataValidations>
  <pageMargins left="0.45" right="0.4" top="0.31" bottom="0.32" header="0.3" footer="0.3"/>
  <pageSetup paperSize="9" orientation="portrait" r:id="rId1"/>
  <ignoredErrors>
    <ignoredError sqref="H33 A34:H34 B35:H35 B39:H39 A48:G48 B46:J46 J35 A38:H38 A37:H37 A43:G43 A42:G42 A47:G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opLeftCell="A46" zoomScale="90" zoomScaleNormal="90" workbookViewId="0">
      <selection activeCell="D55" sqref="D55"/>
    </sheetView>
  </sheetViews>
  <sheetFormatPr defaultRowHeight="15" x14ac:dyDescent="0.25"/>
  <cols>
    <col min="3" max="3" width="9.42578125" customWidth="1"/>
    <col min="4" max="4" width="7.85546875" customWidth="1"/>
    <col min="6" max="6" width="6" customWidth="1"/>
    <col min="7" max="7" width="5.28515625" customWidth="1"/>
    <col min="8" max="9" width="8.140625" customWidth="1"/>
    <col min="10" max="12" width="8.7109375" customWidth="1"/>
  </cols>
  <sheetData>
    <row r="1" spans="1:12" ht="15.75" x14ac:dyDescent="0.25">
      <c r="A1" s="502" t="s">
        <v>4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</row>
    <row r="2" spans="1:12" ht="15.75" x14ac:dyDescent="0.25">
      <c r="A2" s="513" t="s">
        <v>5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</row>
    <row r="3" spans="1:12" ht="19.149999999999999" customHeight="1" x14ac:dyDescent="0.3">
      <c r="A3" s="502" t="str">
        <f>Отчет!A4</f>
        <v xml:space="preserve">БУЗ УР 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</row>
    <row r="4" spans="1:12" ht="15.75" x14ac:dyDescent="0.25">
      <c r="A4" s="22"/>
      <c r="B4" s="22"/>
      <c r="C4" s="47"/>
      <c r="E4" s="47" t="s">
        <v>1</v>
      </c>
      <c r="F4" s="17">
        <f>Отчет!E3</f>
        <v>2025</v>
      </c>
      <c r="G4" s="48" t="s">
        <v>2</v>
      </c>
      <c r="H4" s="22"/>
      <c r="I4" s="22"/>
      <c r="J4" s="22"/>
      <c r="K4" s="22"/>
      <c r="L4" s="22"/>
    </row>
    <row r="5" spans="1:12" ht="15.6" x14ac:dyDescent="0.3">
      <c r="A5" s="2"/>
      <c r="B5" s="2"/>
      <c r="C5" s="47"/>
      <c r="D5" s="47"/>
      <c r="E5" s="17"/>
      <c r="F5" s="48"/>
      <c r="G5" s="18"/>
      <c r="H5" s="2"/>
      <c r="I5" s="2"/>
      <c r="J5" s="2"/>
      <c r="K5" s="2"/>
      <c r="L5" s="2"/>
    </row>
    <row r="6" spans="1:12" ht="15.75" x14ac:dyDescent="0.25">
      <c r="A6" s="49" t="s">
        <v>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68.25" customHeight="1" x14ac:dyDescent="0.25">
      <c r="A7" s="392" t="s">
        <v>7</v>
      </c>
      <c r="B7" s="441"/>
      <c r="C7" s="442"/>
      <c r="D7" s="8" t="s">
        <v>8</v>
      </c>
      <c r="E7" s="507" t="s">
        <v>9</v>
      </c>
      <c r="F7" s="508"/>
      <c r="G7" s="509"/>
      <c r="H7" s="9" t="s">
        <v>10</v>
      </c>
      <c r="I7" s="9" t="s">
        <v>11</v>
      </c>
      <c r="J7" s="9" t="s">
        <v>682</v>
      </c>
      <c r="K7" s="9" t="s">
        <v>677</v>
      </c>
      <c r="L7" s="9" t="s">
        <v>679</v>
      </c>
    </row>
    <row r="8" spans="1:12" ht="14.45" x14ac:dyDescent="0.3">
      <c r="A8" s="515">
        <v>1</v>
      </c>
      <c r="B8" s="516"/>
      <c r="C8" s="517"/>
      <c r="D8" s="32">
        <v>2</v>
      </c>
      <c r="E8" s="510">
        <v>3</v>
      </c>
      <c r="F8" s="511"/>
      <c r="G8" s="512"/>
      <c r="H8" s="33">
        <v>4</v>
      </c>
      <c r="I8" s="33">
        <v>5</v>
      </c>
      <c r="J8" s="33">
        <v>6</v>
      </c>
      <c r="K8" s="33">
        <v>7</v>
      </c>
      <c r="L8" s="33">
        <v>8</v>
      </c>
    </row>
    <row r="9" spans="1:12" ht="31.5" customHeight="1" x14ac:dyDescent="0.25">
      <c r="A9" s="503" t="s">
        <v>14</v>
      </c>
      <c r="B9" s="503"/>
      <c r="C9" s="503"/>
      <c r="D9" s="10"/>
      <c r="E9" s="504"/>
      <c r="F9" s="505"/>
      <c r="G9" s="506"/>
      <c r="H9" s="228"/>
      <c r="I9" s="228"/>
      <c r="J9" s="255" t="s">
        <v>150</v>
      </c>
      <c r="K9" s="5"/>
      <c r="L9" s="5"/>
    </row>
    <row r="10" spans="1:12" ht="31.5" customHeight="1" x14ac:dyDescent="0.25">
      <c r="A10" s="503" t="s">
        <v>12</v>
      </c>
      <c r="B10" s="503"/>
      <c r="C10" s="503"/>
      <c r="D10" s="230"/>
      <c r="E10" s="504"/>
      <c r="F10" s="505"/>
      <c r="G10" s="506"/>
      <c r="H10" s="228"/>
      <c r="I10" s="228"/>
      <c r="J10" s="255" t="s">
        <v>150</v>
      </c>
      <c r="K10" s="5"/>
      <c r="L10" s="5"/>
    </row>
    <row r="11" spans="1:12" ht="30.75" customHeight="1" x14ac:dyDescent="0.25">
      <c r="A11" s="503" t="s">
        <v>28</v>
      </c>
      <c r="B11" s="503"/>
      <c r="C11" s="503"/>
      <c r="D11" s="230"/>
      <c r="E11" s="504"/>
      <c r="F11" s="505"/>
      <c r="G11" s="506"/>
      <c r="H11" s="228"/>
      <c r="I11" s="228"/>
      <c r="J11" s="255" t="s">
        <v>150</v>
      </c>
      <c r="K11" s="5"/>
      <c r="L11" s="5"/>
    </row>
    <row r="12" spans="1:12" ht="31.5" customHeight="1" x14ac:dyDescent="0.25">
      <c r="A12" s="503" t="s">
        <v>27</v>
      </c>
      <c r="B12" s="503"/>
      <c r="C12" s="503"/>
      <c r="D12" s="230"/>
      <c r="E12" s="504"/>
      <c r="F12" s="505"/>
      <c r="G12" s="506"/>
      <c r="H12" s="228"/>
      <c r="I12" s="228"/>
      <c r="J12" s="255" t="s">
        <v>150</v>
      </c>
      <c r="K12" s="5"/>
      <c r="L12" s="5"/>
    </row>
    <row r="13" spans="1:12" ht="19.5" customHeight="1" x14ac:dyDescent="0.25">
      <c r="A13" s="503" t="s">
        <v>26</v>
      </c>
      <c r="B13" s="503"/>
      <c r="C13" s="503"/>
      <c r="D13" s="230"/>
      <c r="E13" s="504"/>
      <c r="F13" s="505"/>
      <c r="G13" s="506"/>
      <c r="H13" s="228"/>
      <c r="I13" s="228"/>
      <c r="J13" s="255" t="s">
        <v>150</v>
      </c>
      <c r="K13" s="5"/>
      <c r="L13" s="5"/>
    </row>
    <row r="14" spans="1:12" ht="18" customHeight="1" x14ac:dyDescent="0.25">
      <c r="A14" s="503" t="s">
        <v>29</v>
      </c>
      <c r="B14" s="503"/>
      <c r="C14" s="503"/>
      <c r="D14" s="230"/>
      <c r="E14" s="518"/>
      <c r="F14" s="519"/>
      <c r="G14" s="520"/>
      <c r="H14" s="228"/>
      <c r="I14" s="228"/>
      <c r="J14" s="255" t="s">
        <v>150</v>
      </c>
      <c r="K14" s="5"/>
      <c r="L14" s="5"/>
    </row>
    <row r="15" spans="1:12" ht="32.25" customHeight="1" x14ac:dyDescent="0.25">
      <c r="A15" s="503" t="s">
        <v>31</v>
      </c>
      <c r="B15" s="503"/>
      <c r="C15" s="503"/>
      <c r="D15" s="230"/>
      <c r="E15" s="504"/>
      <c r="F15" s="505"/>
      <c r="G15" s="506"/>
      <c r="H15" s="228"/>
      <c r="I15" s="228"/>
      <c r="J15" s="5"/>
      <c r="K15" s="255" t="s">
        <v>150</v>
      </c>
      <c r="L15" s="255" t="s">
        <v>150</v>
      </c>
    </row>
    <row r="16" spans="1:12" ht="30.75" customHeight="1" x14ac:dyDescent="0.25">
      <c r="A16" s="503" t="s">
        <v>30</v>
      </c>
      <c r="B16" s="503"/>
      <c r="C16" s="503"/>
      <c r="D16" s="230"/>
      <c r="E16" s="504"/>
      <c r="F16" s="505"/>
      <c r="G16" s="506"/>
      <c r="H16" s="228"/>
      <c r="I16" s="228"/>
      <c r="J16" s="5"/>
      <c r="K16" s="255" t="s">
        <v>150</v>
      </c>
      <c r="L16" s="255" t="s">
        <v>150</v>
      </c>
    </row>
    <row r="17" spans="1:12" ht="30" customHeight="1" x14ac:dyDescent="0.25">
      <c r="A17" s="498" t="s">
        <v>32</v>
      </c>
      <c r="B17" s="499"/>
      <c r="C17" s="500"/>
      <c r="D17" s="230"/>
      <c r="E17" s="525"/>
      <c r="F17" s="526"/>
      <c r="G17" s="527"/>
      <c r="H17" s="228"/>
      <c r="I17" s="228"/>
      <c r="J17" s="5"/>
      <c r="K17" s="255" t="s">
        <v>150</v>
      </c>
      <c r="L17" s="255" t="s">
        <v>150</v>
      </c>
    </row>
    <row r="18" spans="1:12" ht="30" customHeight="1" x14ac:dyDescent="0.25">
      <c r="A18" s="503" t="s">
        <v>24</v>
      </c>
      <c r="B18" s="503"/>
      <c r="C18" s="503"/>
      <c r="D18" s="230"/>
      <c r="E18" s="504"/>
      <c r="F18" s="505"/>
      <c r="G18" s="506"/>
      <c r="H18" s="228"/>
      <c r="I18" s="228"/>
      <c r="J18" s="255" t="s">
        <v>150</v>
      </c>
      <c r="K18" s="255" t="s">
        <v>150</v>
      </c>
      <c r="L18" s="5"/>
    </row>
    <row r="19" spans="1:12" ht="17.25" customHeight="1" x14ac:dyDescent="0.25">
      <c r="A19" s="503" t="s">
        <v>646</v>
      </c>
      <c r="B19" s="503"/>
      <c r="C19" s="503"/>
      <c r="D19" s="230"/>
      <c r="E19" s="504"/>
      <c r="F19" s="505"/>
      <c r="G19" s="506"/>
      <c r="H19" s="228"/>
      <c r="I19" s="228"/>
      <c r="J19" s="5"/>
      <c r="K19" s="5"/>
      <c r="L19" s="5"/>
    </row>
    <row r="20" spans="1:12" ht="31.9" customHeight="1" x14ac:dyDescent="0.25">
      <c r="A20" s="503" t="s">
        <v>33</v>
      </c>
      <c r="B20" s="503"/>
      <c r="C20" s="503"/>
      <c r="D20" s="230"/>
      <c r="E20" s="504"/>
      <c r="F20" s="505"/>
      <c r="G20" s="506"/>
      <c r="H20" s="228"/>
      <c r="I20" s="228"/>
      <c r="J20" s="5"/>
      <c r="K20" s="5"/>
      <c r="L20" s="5"/>
    </row>
    <row r="21" spans="1:12" ht="31.5" customHeight="1" x14ac:dyDescent="0.25">
      <c r="A21" s="503" t="s">
        <v>34</v>
      </c>
      <c r="B21" s="503"/>
      <c r="C21" s="503"/>
      <c r="D21" s="230"/>
      <c r="E21" s="504"/>
      <c r="F21" s="505"/>
      <c r="G21" s="506"/>
      <c r="H21" s="228"/>
      <c r="I21" s="228"/>
      <c r="J21" s="5"/>
      <c r="K21" s="255" t="s">
        <v>150</v>
      </c>
      <c r="L21" s="255" t="s">
        <v>150</v>
      </c>
    </row>
    <row r="22" spans="1:12" ht="29.45" customHeight="1" x14ac:dyDescent="0.25">
      <c r="A22" s="503" t="s">
        <v>23</v>
      </c>
      <c r="B22" s="503"/>
      <c r="C22" s="503"/>
      <c r="D22" s="230"/>
      <c r="E22" s="504"/>
      <c r="F22" s="505"/>
      <c r="G22" s="506"/>
      <c r="H22" s="228"/>
      <c r="I22" s="228"/>
      <c r="J22" s="5"/>
      <c r="K22" s="5"/>
      <c r="L22" s="5"/>
    </row>
    <row r="23" spans="1:12" ht="30" customHeight="1" x14ac:dyDescent="0.25">
      <c r="A23" s="503" t="s">
        <v>16</v>
      </c>
      <c r="B23" s="503"/>
      <c r="C23" s="503"/>
      <c r="D23" s="230"/>
      <c r="E23" s="504"/>
      <c r="F23" s="505"/>
      <c r="G23" s="506"/>
      <c r="H23" s="228"/>
      <c r="I23" s="228"/>
      <c r="J23" s="5"/>
      <c r="K23" s="5"/>
      <c r="L23" s="5"/>
    </row>
    <row r="24" spans="1:12" ht="17.25" customHeight="1" x14ac:dyDescent="0.25">
      <c r="A24" s="503" t="s">
        <v>19</v>
      </c>
      <c r="B24" s="503"/>
      <c r="C24" s="503"/>
      <c r="D24" s="230"/>
      <c r="E24" s="504"/>
      <c r="F24" s="505"/>
      <c r="G24" s="506"/>
      <c r="H24" s="228"/>
      <c r="I24" s="228"/>
      <c r="J24" s="5"/>
      <c r="K24" s="5"/>
      <c r="L24" s="5"/>
    </row>
    <row r="25" spans="1:12" ht="30.75" customHeight="1" x14ac:dyDescent="0.25">
      <c r="A25" s="503" t="s">
        <v>17</v>
      </c>
      <c r="B25" s="503"/>
      <c r="C25" s="503"/>
      <c r="D25" s="230"/>
      <c r="E25" s="504"/>
      <c r="F25" s="505"/>
      <c r="G25" s="506"/>
      <c r="H25" s="228"/>
      <c r="I25" s="228"/>
      <c r="J25" s="5"/>
      <c r="K25" s="5"/>
      <c r="L25" s="5"/>
    </row>
    <row r="26" spans="1:12" ht="45.75" customHeight="1" x14ac:dyDescent="0.25">
      <c r="A26" s="498" t="s">
        <v>15</v>
      </c>
      <c r="B26" s="499"/>
      <c r="C26" s="500"/>
      <c r="D26" s="230"/>
      <c r="E26" s="504"/>
      <c r="F26" s="505"/>
      <c r="G26" s="506"/>
      <c r="H26" s="228"/>
      <c r="I26" s="228"/>
      <c r="J26" s="5"/>
      <c r="K26" s="5"/>
      <c r="L26" s="5"/>
    </row>
    <row r="27" spans="1:12" ht="45" customHeight="1" x14ac:dyDescent="0.25">
      <c r="A27" s="503" t="s">
        <v>20</v>
      </c>
      <c r="B27" s="503"/>
      <c r="C27" s="503"/>
      <c r="D27" s="230"/>
      <c r="E27" s="504"/>
      <c r="F27" s="505"/>
      <c r="G27" s="506"/>
      <c r="H27" s="228"/>
      <c r="I27" s="228"/>
      <c r="J27" s="5"/>
      <c r="K27" s="5"/>
      <c r="L27" s="5"/>
    </row>
    <row r="28" spans="1:12" ht="31.5" customHeight="1" x14ac:dyDescent="0.25">
      <c r="A28" s="503" t="s">
        <v>536</v>
      </c>
      <c r="B28" s="503"/>
      <c r="C28" s="503"/>
      <c r="D28" s="230"/>
      <c r="E28" s="504"/>
      <c r="F28" s="505"/>
      <c r="G28" s="506"/>
      <c r="H28" s="228"/>
      <c r="I28" s="228"/>
      <c r="J28" s="255" t="s">
        <v>150</v>
      </c>
      <c r="K28" s="5"/>
      <c r="L28" s="5"/>
    </row>
    <row r="29" spans="1:12" ht="58.9" customHeight="1" x14ac:dyDescent="0.25">
      <c r="A29" s="503" t="s">
        <v>527</v>
      </c>
      <c r="B29" s="503"/>
      <c r="C29" s="503"/>
      <c r="D29" s="230"/>
      <c r="E29" s="504"/>
      <c r="F29" s="505"/>
      <c r="G29" s="506"/>
      <c r="H29" s="228"/>
      <c r="I29" s="228"/>
      <c r="J29" s="5"/>
      <c r="K29" s="5"/>
      <c r="L29" s="255" t="s">
        <v>150</v>
      </c>
    </row>
    <row r="30" spans="1:12" ht="30.6" customHeight="1" x14ac:dyDescent="0.25">
      <c r="A30" s="503" t="s">
        <v>21</v>
      </c>
      <c r="B30" s="503"/>
      <c r="C30" s="503"/>
      <c r="D30" s="230"/>
      <c r="E30" s="504"/>
      <c r="F30" s="505"/>
      <c r="G30" s="506"/>
      <c r="H30" s="228"/>
      <c r="I30" s="228"/>
      <c r="J30" s="5"/>
      <c r="K30" s="5"/>
      <c r="L30" s="5"/>
    </row>
    <row r="31" spans="1:12" ht="31.5" customHeight="1" x14ac:dyDescent="0.25">
      <c r="A31" s="503" t="s">
        <v>22</v>
      </c>
      <c r="B31" s="503"/>
      <c r="C31" s="503"/>
      <c r="D31" s="230"/>
      <c r="E31" s="504"/>
      <c r="F31" s="505"/>
      <c r="G31" s="506"/>
      <c r="H31" s="228"/>
      <c r="I31" s="228"/>
      <c r="J31" s="5"/>
      <c r="K31" s="5"/>
      <c r="L31" s="5"/>
    </row>
    <row r="32" spans="1:12" ht="30.75" customHeight="1" x14ac:dyDescent="0.25">
      <c r="A32" s="503" t="s">
        <v>691</v>
      </c>
      <c r="B32" s="503"/>
      <c r="C32" s="503"/>
      <c r="D32" s="230"/>
      <c r="E32" s="504"/>
      <c r="F32" s="505"/>
      <c r="G32" s="506"/>
      <c r="H32" s="228"/>
      <c r="I32" s="228"/>
      <c r="J32" s="5"/>
      <c r="K32" s="5"/>
      <c r="L32" s="5"/>
    </row>
    <row r="33" spans="1:12" ht="17.25" customHeight="1" x14ac:dyDescent="0.25">
      <c r="A33" s="503" t="s">
        <v>531</v>
      </c>
      <c r="B33" s="503"/>
      <c r="C33" s="503"/>
      <c r="D33" s="230"/>
      <c r="E33" s="518"/>
      <c r="F33" s="519"/>
      <c r="G33" s="520"/>
      <c r="H33" s="228"/>
      <c r="I33" s="228"/>
      <c r="J33" s="5"/>
      <c r="K33" s="5"/>
      <c r="L33" s="5"/>
    </row>
    <row r="34" spans="1:12" ht="30.6" customHeight="1" x14ac:dyDescent="0.25">
      <c r="A34" s="503" t="s">
        <v>25</v>
      </c>
      <c r="B34" s="503"/>
      <c r="C34" s="503"/>
      <c r="D34" s="230"/>
      <c r="E34" s="518"/>
      <c r="F34" s="519"/>
      <c r="G34" s="520"/>
      <c r="H34" s="228"/>
      <c r="I34" s="228"/>
      <c r="J34" s="5"/>
      <c r="K34" s="5"/>
      <c r="L34" s="5"/>
    </row>
    <row r="35" spans="1:12" ht="28.15" customHeight="1" x14ac:dyDescent="0.25">
      <c r="A35" s="503" t="s">
        <v>13</v>
      </c>
      <c r="B35" s="503"/>
      <c r="C35" s="503"/>
      <c r="D35" s="230"/>
      <c r="E35" s="518"/>
      <c r="F35" s="519"/>
      <c r="G35" s="520"/>
      <c r="H35" s="228"/>
      <c r="I35" s="228"/>
      <c r="J35" s="5"/>
      <c r="K35" s="5"/>
      <c r="L35" s="5"/>
    </row>
    <row r="36" spans="1:12" ht="45" customHeight="1" x14ac:dyDescent="0.25">
      <c r="A36" s="503" t="s">
        <v>528</v>
      </c>
      <c r="B36" s="503"/>
      <c r="C36" s="503"/>
      <c r="D36" s="230"/>
      <c r="E36" s="518"/>
      <c r="F36" s="519"/>
      <c r="G36" s="520"/>
      <c r="H36" s="228"/>
      <c r="I36" s="228"/>
      <c r="J36" s="5"/>
      <c r="K36" s="255" t="s">
        <v>150</v>
      </c>
      <c r="L36" s="255" t="s">
        <v>150</v>
      </c>
    </row>
    <row r="37" spans="1:12" ht="45" customHeight="1" x14ac:dyDescent="0.25">
      <c r="A37" s="503" t="s">
        <v>622</v>
      </c>
      <c r="B37" s="503"/>
      <c r="C37" s="503"/>
      <c r="D37" s="230"/>
      <c r="E37" s="518"/>
      <c r="F37" s="519"/>
      <c r="G37" s="520"/>
      <c r="H37" s="228"/>
      <c r="I37" s="228"/>
      <c r="J37" s="5"/>
      <c r="K37" s="255" t="s">
        <v>150</v>
      </c>
      <c r="L37" s="255" t="s">
        <v>150</v>
      </c>
    </row>
    <row r="38" spans="1:12" ht="30" customHeight="1" x14ac:dyDescent="0.25">
      <c r="A38" s="503" t="s">
        <v>529</v>
      </c>
      <c r="B38" s="503"/>
      <c r="C38" s="503"/>
      <c r="D38" s="230"/>
      <c r="E38" s="518"/>
      <c r="F38" s="519"/>
      <c r="G38" s="520"/>
      <c r="H38" s="228"/>
      <c r="I38" s="228"/>
      <c r="J38" s="5"/>
      <c r="K38" s="255" t="s">
        <v>150</v>
      </c>
      <c r="L38" s="255" t="s">
        <v>150</v>
      </c>
    </row>
    <row r="39" spans="1:12" ht="29.45" customHeight="1" x14ac:dyDescent="0.25">
      <c r="A39" s="503" t="s">
        <v>530</v>
      </c>
      <c r="B39" s="503"/>
      <c r="C39" s="503"/>
      <c r="D39" s="230"/>
      <c r="E39" s="518"/>
      <c r="F39" s="519"/>
      <c r="G39" s="520"/>
      <c r="H39" s="228"/>
      <c r="I39" s="228"/>
      <c r="J39" s="5"/>
      <c r="K39" s="255" t="s">
        <v>150</v>
      </c>
      <c r="L39" s="255" t="s">
        <v>150</v>
      </c>
    </row>
    <row r="40" spans="1:12" ht="31.9" customHeight="1" x14ac:dyDescent="0.25">
      <c r="A40" s="503" t="s">
        <v>35</v>
      </c>
      <c r="B40" s="503"/>
      <c r="C40" s="503"/>
      <c r="D40" s="230"/>
      <c r="E40" s="518"/>
      <c r="F40" s="519"/>
      <c r="G40" s="520"/>
      <c r="H40" s="228"/>
      <c r="I40" s="228"/>
      <c r="J40" s="5"/>
      <c r="K40" s="255" t="s">
        <v>150</v>
      </c>
      <c r="L40" s="255" t="s">
        <v>150</v>
      </c>
    </row>
    <row r="41" spans="1:12" ht="29.25" customHeight="1" x14ac:dyDescent="0.25">
      <c r="A41" s="503" t="s">
        <v>36</v>
      </c>
      <c r="B41" s="503"/>
      <c r="C41" s="503"/>
      <c r="D41" s="230"/>
      <c r="E41" s="518"/>
      <c r="F41" s="519"/>
      <c r="G41" s="520"/>
      <c r="H41" s="228"/>
      <c r="I41" s="228"/>
      <c r="J41" s="5"/>
      <c r="K41" s="255" t="s">
        <v>150</v>
      </c>
      <c r="L41" s="255" t="s">
        <v>150</v>
      </c>
    </row>
    <row r="42" spans="1:12" ht="29.45" customHeight="1" x14ac:dyDescent="0.25">
      <c r="A42" s="503" t="s">
        <v>37</v>
      </c>
      <c r="B42" s="503"/>
      <c r="C42" s="503"/>
      <c r="D42" s="230"/>
      <c r="E42" s="532"/>
      <c r="F42" s="533"/>
      <c r="G42" s="534"/>
      <c r="H42" s="228"/>
      <c r="I42" s="228"/>
      <c r="J42" s="5"/>
      <c r="K42" s="255" t="s">
        <v>150</v>
      </c>
      <c r="L42" s="255" t="s">
        <v>150</v>
      </c>
    </row>
    <row r="43" spans="1:12" ht="30.75" customHeight="1" x14ac:dyDescent="0.25">
      <c r="A43" s="503" t="s">
        <v>647</v>
      </c>
      <c r="B43" s="503"/>
      <c r="C43" s="503"/>
      <c r="D43" s="230"/>
      <c r="E43" s="504"/>
      <c r="F43" s="505"/>
      <c r="G43" s="506"/>
      <c r="H43" s="228"/>
      <c r="I43" s="228"/>
      <c r="J43" s="255" t="s">
        <v>150</v>
      </c>
      <c r="K43" s="5"/>
      <c r="L43" s="5"/>
    </row>
    <row r="44" spans="1:12" ht="30" customHeight="1" x14ac:dyDescent="0.25">
      <c r="A44" s="503" t="s">
        <v>38</v>
      </c>
      <c r="B44" s="503"/>
      <c r="C44" s="503"/>
      <c r="D44" s="230"/>
      <c r="E44" s="518"/>
      <c r="F44" s="519"/>
      <c r="G44" s="520"/>
      <c r="H44" s="228"/>
      <c r="I44" s="228"/>
      <c r="J44" s="255" t="s">
        <v>150</v>
      </c>
      <c r="K44" s="5"/>
      <c r="L44" s="5"/>
    </row>
    <row r="45" spans="1:12" ht="45.75" customHeight="1" x14ac:dyDescent="0.25">
      <c r="A45" s="503" t="s">
        <v>648</v>
      </c>
      <c r="B45" s="503"/>
      <c r="C45" s="503"/>
      <c r="D45" s="230"/>
      <c r="E45" s="518"/>
      <c r="F45" s="519"/>
      <c r="G45" s="520"/>
      <c r="H45" s="228"/>
      <c r="I45" s="228"/>
      <c r="J45" s="5"/>
      <c r="K45" s="5"/>
      <c r="L45" s="5"/>
    </row>
    <row r="46" spans="1:12" ht="30" customHeight="1" x14ac:dyDescent="0.25">
      <c r="A46" s="503" t="s">
        <v>41</v>
      </c>
      <c r="B46" s="503"/>
      <c r="C46" s="503"/>
      <c r="D46" s="230"/>
      <c r="E46" s="532"/>
      <c r="F46" s="533"/>
      <c r="G46" s="534"/>
      <c r="H46" s="228"/>
      <c r="I46" s="228"/>
      <c r="J46" s="255" t="s">
        <v>150</v>
      </c>
      <c r="K46" s="5"/>
      <c r="L46" s="5"/>
    </row>
    <row r="47" spans="1:12" ht="30" customHeight="1" x14ac:dyDescent="0.25">
      <c r="A47" s="503" t="s">
        <v>39</v>
      </c>
      <c r="B47" s="503"/>
      <c r="C47" s="503"/>
      <c r="D47" s="230"/>
      <c r="E47" s="504"/>
      <c r="F47" s="505"/>
      <c r="G47" s="506"/>
      <c r="H47" s="228"/>
      <c r="I47" s="228"/>
      <c r="J47" s="255" t="s">
        <v>150</v>
      </c>
      <c r="K47" s="5"/>
      <c r="L47" s="5"/>
    </row>
    <row r="48" spans="1:12" ht="43.5" customHeight="1" x14ac:dyDescent="0.25">
      <c r="A48" s="503" t="s">
        <v>649</v>
      </c>
      <c r="B48" s="503"/>
      <c r="C48" s="503"/>
      <c r="D48" s="230"/>
      <c r="E48" s="504"/>
      <c r="F48" s="505"/>
      <c r="G48" s="506"/>
      <c r="H48" s="228"/>
      <c r="I48" s="228"/>
      <c r="J48" s="255" t="s">
        <v>150</v>
      </c>
      <c r="K48" s="5"/>
      <c r="L48" s="255" t="s">
        <v>150</v>
      </c>
    </row>
    <row r="49" spans="1:12" ht="31.15" customHeight="1" x14ac:dyDescent="0.25">
      <c r="A49" s="503" t="s">
        <v>532</v>
      </c>
      <c r="B49" s="503"/>
      <c r="C49" s="503"/>
      <c r="D49" s="230"/>
      <c r="E49" s="518"/>
      <c r="F49" s="519"/>
      <c r="G49" s="520"/>
      <c r="H49" s="228"/>
      <c r="I49" s="228"/>
      <c r="J49" s="255" t="s">
        <v>150</v>
      </c>
      <c r="K49" s="5"/>
      <c r="L49" s="5"/>
    </row>
    <row r="50" spans="1:12" ht="29.45" customHeight="1" x14ac:dyDescent="0.25">
      <c r="A50" s="503" t="s">
        <v>533</v>
      </c>
      <c r="B50" s="503"/>
      <c r="C50" s="503"/>
      <c r="D50" s="230"/>
      <c r="E50" s="518"/>
      <c r="F50" s="519"/>
      <c r="G50" s="520"/>
      <c r="H50" s="228"/>
      <c r="I50" s="228"/>
      <c r="J50" s="255" t="s">
        <v>150</v>
      </c>
      <c r="K50" s="5"/>
      <c r="L50" s="5"/>
    </row>
    <row r="51" spans="1:12" ht="31.15" customHeight="1" x14ac:dyDescent="0.25">
      <c r="A51" s="503" t="s">
        <v>534</v>
      </c>
      <c r="B51" s="503"/>
      <c r="C51" s="503"/>
      <c r="D51" s="230"/>
      <c r="E51" s="518"/>
      <c r="F51" s="519"/>
      <c r="G51" s="520"/>
      <c r="H51" s="228"/>
      <c r="I51" s="228"/>
      <c r="J51" s="255" t="s">
        <v>150</v>
      </c>
      <c r="K51" s="5"/>
      <c r="L51" s="5"/>
    </row>
    <row r="52" spans="1:12" ht="61.15" customHeight="1" x14ac:dyDescent="0.25">
      <c r="A52" s="503" t="s">
        <v>535</v>
      </c>
      <c r="B52" s="503"/>
      <c r="C52" s="503"/>
      <c r="D52" s="230"/>
      <c r="E52" s="518"/>
      <c r="F52" s="519"/>
      <c r="G52" s="520"/>
      <c r="H52" s="228"/>
      <c r="I52" s="228"/>
      <c r="J52" s="255" t="s">
        <v>150</v>
      </c>
      <c r="K52" s="5"/>
      <c r="L52" s="5"/>
    </row>
    <row r="53" spans="1:12" ht="31.15" customHeight="1" x14ac:dyDescent="0.25">
      <c r="A53" s="503" t="s">
        <v>18</v>
      </c>
      <c r="B53" s="503"/>
      <c r="C53" s="503"/>
      <c r="D53" s="230"/>
      <c r="E53" s="518"/>
      <c r="F53" s="519"/>
      <c r="G53" s="520"/>
      <c r="H53" s="228"/>
      <c r="I53" s="228"/>
      <c r="J53" s="5"/>
      <c r="K53" s="5"/>
      <c r="L53" s="5"/>
    </row>
    <row r="54" spans="1:12" ht="31.15" customHeight="1" x14ac:dyDescent="0.25">
      <c r="A54" s="503" t="s">
        <v>42</v>
      </c>
      <c r="B54" s="503"/>
      <c r="C54" s="503"/>
      <c r="D54" s="230"/>
      <c r="E54" s="518"/>
      <c r="F54" s="519"/>
      <c r="G54" s="520"/>
      <c r="H54" s="228"/>
      <c r="I54" s="228"/>
      <c r="J54" s="255" t="s">
        <v>150</v>
      </c>
      <c r="K54" s="5"/>
      <c r="L54" s="255" t="s">
        <v>150</v>
      </c>
    </row>
    <row r="55" spans="1:12" ht="31.15" customHeight="1" x14ac:dyDescent="0.25">
      <c r="A55" s="503" t="s">
        <v>44</v>
      </c>
      <c r="B55" s="503"/>
      <c r="C55" s="503"/>
      <c r="D55" s="230"/>
      <c r="E55" s="518"/>
      <c r="F55" s="519"/>
      <c r="G55" s="520"/>
      <c r="H55" s="228"/>
      <c r="I55" s="228"/>
      <c r="J55" s="255" t="s">
        <v>150</v>
      </c>
      <c r="K55" s="5"/>
      <c r="L55" s="5"/>
    </row>
    <row r="56" spans="1:12" ht="20.25" customHeight="1" x14ac:dyDescent="0.25">
      <c r="A56" s="503" t="s">
        <v>43</v>
      </c>
      <c r="B56" s="503"/>
      <c r="C56" s="503"/>
      <c r="D56" s="230"/>
      <c r="E56" s="518"/>
      <c r="F56" s="519"/>
      <c r="G56" s="520"/>
      <c r="H56" s="228"/>
      <c r="I56" s="228"/>
      <c r="J56" s="255" t="s">
        <v>150</v>
      </c>
      <c r="K56" s="255" t="s">
        <v>150</v>
      </c>
      <c r="L56" s="5"/>
    </row>
    <row r="57" spans="1:12" ht="46.5" customHeight="1" x14ac:dyDescent="0.25">
      <c r="A57" s="528" t="s">
        <v>797</v>
      </c>
      <c r="B57" s="529"/>
      <c r="C57" s="530"/>
      <c r="D57" s="230"/>
      <c r="E57" s="525"/>
      <c r="F57" s="526"/>
      <c r="G57" s="527"/>
      <c r="H57" s="228"/>
      <c r="I57" s="228"/>
      <c r="J57" s="5"/>
      <c r="K57" s="5"/>
      <c r="L57" s="5"/>
    </row>
    <row r="58" spans="1:12" x14ac:dyDescent="0.25">
      <c r="A58" s="528"/>
      <c r="B58" s="529"/>
      <c r="C58" s="530"/>
      <c r="D58" s="230"/>
      <c r="E58" s="525"/>
      <c r="F58" s="526"/>
      <c r="G58" s="527"/>
      <c r="H58" s="228"/>
      <c r="I58" s="228"/>
      <c r="J58" s="5"/>
      <c r="K58" s="5"/>
      <c r="L58" s="5"/>
    </row>
    <row r="59" spans="1:12" x14ac:dyDescent="0.25">
      <c r="A59" s="531"/>
      <c r="B59" s="531"/>
      <c r="C59" s="531"/>
      <c r="D59" s="230"/>
      <c r="E59" s="525"/>
      <c r="F59" s="526"/>
      <c r="G59" s="527"/>
      <c r="H59" s="228"/>
      <c r="I59" s="228"/>
      <c r="J59" s="5"/>
      <c r="K59" s="5"/>
      <c r="L59" s="5"/>
    </row>
    <row r="60" spans="1:12" x14ac:dyDescent="0.25">
      <c r="A60" s="523"/>
      <c r="B60" s="523"/>
      <c r="C60" s="523"/>
      <c r="D60" s="230"/>
      <c r="E60" s="525"/>
      <c r="F60" s="526"/>
      <c r="G60" s="527"/>
      <c r="H60" s="228"/>
      <c r="I60" s="228"/>
      <c r="J60" s="5"/>
      <c r="K60" s="5"/>
      <c r="L60" s="5"/>
    </row>
    <row r="61" spans="1:12" x14ac:dyDescent="0.25">
      <c r="A61" s="523"/>
      <c r="B61" s="524"/>
      <c r="C61" s="524"/>
      <c r="D61" s="230"/>
      <c r="E61" s="525"/>
      <c r="F61" s="526"/>
      <c r="G61" s="527"/>
      <c r="H61" s="228"/>
      <c r="I61" s="228"/>
      <c r="J61" s="5"/>
      <c r="K61" s="5"/>
      <c r="L61" s="5"/>
    </row>
    <row r="62" spans="1:12" x14ac:dyDescent="0.25">
      <c r="A62" s="522" t="s">
        <v>45</v>
      </c>
      <c r="B62" s="522"/>
      <c r="C62" s="522"/>
      <c r="D62" s="243">
        <f>SUM(D9:D61)</f>
        <v>0</v>
      </c>
      <c r="E62" s="540"/>
      <c r="F62" s="540"/>
      <c r="G62" s="540"/>
      <c r="H62" s="243">
        <f>SUM(H9:H61)</f>
        <v>0</v>
      </c>
      <c r="I62" s="243">
        <f>SUM(I9:I61)</f>
        <v>0</v>
      </c>
      <c r="J62" s="243">
        <f>SUM(J9:J61)</f>
        <v>0</v>
      </c>
      <c r="K62" s="243">
        <f>SUM(K9:K61)</f>
        <v>0</v>
      </c>
      <c r="L62" s="243">
        <f>SUM(L9:L61)</f>
        <v>0</v>
      </c>
    </row>
    <row r="63" spans="1:12" x14ac:dyDescent="0.25">
      <c r="A63" s="42"/>
      <c r="B63" s="42"/>
      <c r="C63" s="42"/>
      <c r="D63" s="3"/>
      <c r="E63" s="4"/>
      <c r="F63" s="4"/>
      <c r="G63" s="4"/>
      <c r="H63" s="3"/>
      <c r="I63" s="3"/>
      <c r="J63" s="3"/>
      <c r="K63" s="3"/>
      <c r="L63" s="3"/>
    </row>
    <row r="64" spans="1:12" ht="36" customHeight="1" x14ac:dyDescent="0.25">
      <c r="A64" s="521" t="s">
        <v>650</v>
      </c>
      <c r="B64" s="521"/>
      <c r="C64" s="521"/>
      <c r="D64" s="521"/>
      <c r="E64" s="521"/>
      <c r="F64" s="521"/>
      <c r="G64" s="521"/>
      <c r="H64" s="521"/>
      <c r="I64" s="521"/>
      <c r="J64" s="521"/>
      <c r="K64" s="521"/>
    </row>
    <row r="65" spans="1:12" ht="10.9" customHeight="1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  <row r="66" spans="1:12" ht="40.5" customHeight="1" x14ac:dyDescent="0.25">
      <c r="A66" s="310"/>
      <c r="B66" s="310"/>
      <c r="C66" s="310" t="s">
        <v>652</v>
      </c>
      <c r="D66" s="310"/>
      <c r="E66" s="310" t="s">
        <v>651</v>
      </c>
      <c r="F66" s="310"/>
      <c r="G66" s="310"/>
      <c r="H66" s="310"/>
      <c r="I66" s="310" t="s">
        <v>46</v>
      </c>
      <c r="J66" s="223"/>
      <c r="K66" s="223"/>
    </row>
    <row r="67" spans="1:12" ht="54.75" customHeight="1" x14ac:dyDescent="0.25">
      <c r="A67" s="310"/>
      <c r="B67" s="310"/>
      <c r="C67" s="310"/>
      <c r="D67" s="310"/>
      <c r="E67" s="310" t="s">
        <v>47</v>
      </c>
      <c r="F67" s="310"/>
      <c r="G67" s="310" t="s">
        <v>48</v>
      </c>
      <c r="H67" s="310"/>
      <c r="I67" s="310"/>
      <c r="J67" s="223"/>
      <c r="K67" s="223"/>
    </row>
    <row r="68" spans="1:12" ht="51" customHeight="1" x14ac:dyDescent="0.25">
      <c r="A68" s="310" t="s">
        <v>653</v>
      </c>
      <c r="B68" s="310"/>
      <c r="C68" s="539"/>
      <c r="D68" s="539"/>
      <c r="E68" s="539"/>
      <c r="F68" s="539"/>
      <c r="G68" s="349"/>
      <c r="H68" s="349"/>
      <c r="I68" s="216"/>
      <c r="J68" s="218"/>
      <c r="K68" s="218"/>
    </row>
    <row r="69" spans="1:12" ht="45" customHeight="1" x14ac:dyDescent="0.25">
      <c r="A69" s="535" t="s">
        <v>39</v>
      </c>
      <c r="B69" s="535"/>
      <c r="C69" s="536">
        <f>I47</f>
        <v>0</v>
      </c>
      <c r="D69" s="537"/>
      <c r="E69" s="538" t="s">
        <v>150</v>
      </c>
      <c r="F69" s="538"/>
      <c r="G69" s="538">
        <f>I47</f>
        <v>0</v>
      </c>
      <c r="H69" s="538"/>
      <c r="I69" s="216"/>
      <c r="J69" s="218"/>
      <c r="K69" s="218"/>
      <c r="L69" s="16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4" t="s">
        <v>49</v>
      </c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4"/>
      <c r="B72" s="11"/>
      <c r="C72" s="12"/>
      <c r="D72" s="12"/>
      <c r="E72" s="12"/>
      <c r="F72" s="12"/>
      <c r="G72" s="12"/>
      <c r="H72" s="12"/>
      <c r="I72" s="12"/>
      <c r="J72" s="14"/>
      <c r="K72" s="14"/>
      <c r="L72" s="14"/>
    </row>
    <row r="73" spans="1:12" x14ac:dyDescent="0.25">
      <c r="A73" s="13"/>
      <c r="B73" s="4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4" t="s">
        <v>501</v>
      </c>
      <c r="B74" s="13"/>
      <c r="C74" s="13"/>
      <c r="D74" s="14"/>
      <c r="E74" s="14"/>
      <c r="F74" s="14"/>
      <c r="G74" s="14"/>
      <c r="H74" s="14"/>
      <c r="I74" s="14"/>
      <c r="J74" s="14"/>
      <c r="K74" s="14"/>
      <c r="L74" s="14"/>
    </row>
    <row r="75" spans="1:12" x14ac:dyDescent="0.25">
      <c r="A75" s="14" t="s">
        <v>502</v>
      </c>
      <c r="B75" s="14"/>
      <c r="C75" s="14"/>
      <c r="D75" s="11"/>
      <c r="E75" s="11"/>
      <c r="F75" s="11"/>
      <c r="G75" s="11"/>
      <c r="H75" s="11"/>
      <c r="I75" s="11"/>
      <c r="J75" s="14"/>
      <c r="K75" s="14"/>
      <c r="L75" s="14"/>
    </row>
    <row r="76" spans="1:12" x14ac:dyDescent="0.25">
      <c r="A76" s="14"/>
      <c r="B76" s="14"/>
      <c r="C76" s="14"/>
      <c r="D76" s="11"/>
      <c r="E76" s="11"/>
      <c r="F76" s="11"/>
      <c r="G76" s="11"/>
      <c r="H76" s="11"/>
      <c r="I76" s="11"/>
      <c r="J76" s="14"/>
      <c r="K76" s="14"/>
      <c r="L76" s="14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4" t="s">
        <v>52</v>
      </c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0.75" customHeight="1" x14ac:dyDescent="0.25">
      <c r="A79" s="13"/>
      <c r="B79" s="4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44" t="s">
        <v>53</v>
      </c>
      <c r="H81" s="44" t="s">
        <v>627</v>
      </c>
      <c r="I81" s="11" t="s">
        <v>55</v>
      </c>
      <c r="J81" s="13"/>
      <c r="K81" s="13"/>
      <c r="L81" s="13"/>
    </row>
  </sheetData>
  <sheetProtection formatCells="0" formatColumns="0" formatRows="0"/>
  <mergeCells count="130">
    <mergeCell ref="A30:C30"/>
    <mergeCell ref="A40:C40"/>
    <mergeCell ref="E41:G41"/>
    <mergeCell ref="E39:G39"/>
    <mergeCell ref="E33:G33"/>
    <mergeCell ref="A52:C52"/>
    <mergeCell ref="E52:G52"/>
    <mergeCell ref="A53:C53"/>
    <mergeCell ref="E53:G53"/>
    <mergeCell ref="A44:C44"/>
    <mergeCell ref="A47:C47"/>
    <mergeCell ref="A34:C34"/>
    <mergeCell ref="A37:C37"/>
    <mergeCell ref="E37:G37"/>
    <mergeCell ref="A38:C38"/>
    <mergeCell ref="E38:G38"/>
    <mergeCell ref="A41:C41"/>
    <mergeCell ref="A39:C39"/>
    <mergeCell ref="A31:C31"/>
    <mergeCell ref="A36:C36"/>
    <mergeCell ref="A32:C32"/>
    <mergeCell ref="E36:G36"/>
    <mergeCell ref="A69:B69"/>
    <mergeCell ref="C69:D69"/>
    <mergeCell ref="E69:F69"/>
    <mergeCell ref="G69:H69"/>
    <mergeCell ref="I66:I67"/>
    <mergeCell ref="A35:C35"/>
    <mergeCell ref="A66:B67"/>
    <mergeCell ref="A68:B68"/>
    <mergeCell ref="E67:F67"/>
    <mergeCell ref="G68:H68"/>
    <mergeCell ref="E68:F68"/>
    <mergeCell ref="C68:D68"/>
    <mergeCell ref="G67:H67"/>
    <mergeCell ref="E66:H66"/>
    <mergeCell ref="C66:D67"/>
    <mergeCell ref="E60:G60"/>
    <mergeCell ref="A54:C54"/>
    <mergeCell ref="E58:G58"/>
    <mergeCell ref="A49:C49"/>
    <mergeCell ref="E49:G49"/>
    <mergeCell ref="A45:C45"/>
    <mergeCell ref="A46:C46"/>
    <mergeCell ref="A48:C48"/>
    <mergeCell ref="E62:G62"/>
    <mergeCell ref="E28:G28"/>
    <mergeCell ref="E48:G48"/>
    <mergeCell ref="E32:G32"/>
    <mergeCell ref="E34:G34"/>
    <mergeCell ref="E30:G30"/>
    <mergeCell ref="E31:G31"/>
    <mergeCell ref="E44:G44"/>
    <mergeCell ref="E47:G47"/>
    <mergeCell ref="E45:G45"/>
    <mergeCell ref="E46:G46"/>
    <mergeCell ref="E42:G42"/>
    <mergeCell ref="E40:G40"/>
    <mergeCell ref="A62:C62"/>
    <mergeCell ref="A61:C61"/>
    <mergeCell ref="E43:G43"/>
    <mergeCell ref="E20:G20"/>
    <mergeCell ref="E17:G17"/>
    <mergeCell ref="E24:G24"/>
    <mergeCell ref="A33:C33"/>
    <mergeCell ref="A51:C51"/>
    <mergeCell ref="E51:G51"/>
    <mergeCell ref="A50:C50"/>
    <mergeCell ref="E50:G50"/>
    <mergeCell ref="A58:C58"/>
    <mergeCell ref="A56:C56"/>
    <mergeCell ref="E54:G54"/>
    <mergeCell ref="A55:C55"/>
    <mergeCell ref="A59:C59"/>
    <mergeCell ref="E59:G59"/>
    <mergeCell ref="A57:C57"/>
    <mergeCell ref="E57:G57"/>
    <mergeCell ref="E61:G61"/>
    <mergeCell ref="E55:G55"/>
    <mergeCell ref="E56:G56"/>
    <mergeCell ref="A60:C60"/>
    <mergeCell ref="E25:G25"/>
    <mergeCell ref="E11:G11"/>
    <mergeCell ref="A10:C10"/>
    <mergeCell ref="E10:G10"/>
    <mergeCell ref="E16:G16"/>
    <mergeCell ref="E14:G14"/>
    <mergeCell ref="A13:C13"/>
    <mergeCell ref="A18:C18"/>
    <mergeCell ref="A17:C17"/>
    <mergeCell ref="A64:K64"/>
    <mergeCell ref="A15:C15"/>
    <mergeCell ref="A19:C19"/>
    <mergeCell ref="E29:G29"/>
    <mergeCell ref="A28:C28"/>
    <mergeCell ref="A29:C29"/>
    <mergeCell ref="A42:C42"/>
    <mergeCell ref="A43:C43"/>
    <mergeCell ref="E35:G35"/>
    <mergeCell ref="A27:C27"/>
    <mergeCell ref="E15:G15"/>
    <mergeCell ref="A20:C20"/>
    <mergeCell ref="A21:C21"/>
    <mergeCell ref="A26:C26"/>
    <mergeCell ref="A23:C23"/>
    <mergeCell ref="A25:C25"/>
    <mergeCell ref="A1:K1"/>
    <mergeCell ref="A12:C12"/>
    <mergeCell ref="A11:C11"/>
    <mergeCell ref="E27:G27"/>
    <mergeCell ref="E13:G13"/>
    <mergeCell ref="E21:G21"/>
    <mergeCell ref="A22:C22"/>
    <mergeCell ref="A16:C16"/>
    <mergeCell ref="E7:G7"/>
    <mergeCell ref="E8:G8"/>
    <mergeCell ref="A2:K2"/>
    <mergeCell ref="A3:K3"/>
    <mergeCell ref="A7:C7"/>
    <mergeCell ref="A8:C8"/>
    <mergeCell ref="E26:G26"/>
    <mergeCell ref="E18:G18"/>
    <mergeCell ref="E22:G22"/>
    <mergeCell ref="A9:C9"/>
    <mergeCell ref="E9:G9"/>
    <mergeCell ref="A14:C14"/>
    <mergeCell ref="E23:G23"/>
    <mergeCell ref="E12:G12"/>
    <mergeCell ref="A24:C24"/>
    <mergeCell ref="E19:G19"/>
  </mergeCells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9" zoomScale="85" zoomScaleNormal="85" workbookViewId="0">
      <selection activeCell="A4" sqref="A4:J4"/>
    </sheetView>
  </sheetViews>
  <sheetFormatPr defaultRowHeight="15" x14ac:dyDescent="0.25"/>
  <cols>
    <col min="7" max="7" width="5.7109375" customWidth="1"/>
    <col min="8" max="8" width="8.28515625" customWidth="1"/>
    <col min="9" max="9" width="6.42578125" customWidth="1"/>
    <col min="10" max="10" width="6.7109375" customWidth="1"/>
  </cols>
  <sheetData>
    <row r="1" spans="1:10" x14ac:dyDescent="0.25">
      <c r="A1" s="578" t="s">
        <v>678</v>
      </c>
      <c r="B1" s="578"/>
      <c r="C1" s="578"/>
      <c r="D1" s="578"/>
      <c r="E1" s="566" t="s">
        <v>0</v>
      </c>
      <c r="F1" s="566"/>
      <c r="G1" s="566"/>
      <c r="H1" s="566"/>
      <c r="I1" s="566"/>
      <c r="J1" s="566"/>
    </row>
    <row r="2" spans="1:10" ht="39.6" customHeight="1" x14ac:dyDescent="0.25">
      <c r="A2" s="579" t="s">
        <v>693</v>
      </c>
      <c r="B2" s="579"/>
      <c r="C2" s="579"/>
      <c r="D2" s="579"/>
      <c r="E2" s="579"/>
      <c r="F2" s="579"/>
      <c r="G2" s="579"/>
      <c r="H2" s="579"/>
      <c r="I2" s="579"/>
      <c r="J2" s="579"/>
    </row>
    <row r="3" spans="1:10" ht="15.75" x14ac:dyDescent="0.25">
      <c r="A3" s="2"/>
      <c r="B3" s="2"/>
      <c r="C3" s="2"/>
      <c r="D3" s="17" t="s">
        <v>1</v>
      </c>
      <c r="E3" s="46">
        <f>Отчет!E3</f>
        <v>2025</v>
      </c>
      <c r="F3" s="17" t="s">
        <v>2</v>
      </c>
      <c r="G3" s="2"/>
      <c r="H3" s="2"/>
      <c r="I3" s="2"/>
      <c r="J3" s="2"/>
    </row>
    <row r="4" spans="1:10" ht="15.6" x14ac:dyDescent="0.3">
      <c r="A4" s="502" t="str">
        <f>Отчет!A4</f>
        <v xml:space="preserve">БУЗ УР </v>
      </c>
      <c r="B4" s="585"/>
      <c r="C4" s="585"/>
      <c r="D4" s="585"/>
      <c r="E4" s="585"/>
      <c r="F4" s="585"/>
      <c r="G4" s="585"/>
      <c r="H4" s="585"/>
      <c r="I4" s="585"/>
      <c r="J4" s="585"/>
    </row>
    <row r="5" spans="1:10" ht="31.5" x14ac:dyDescent="0.25">
      <c r="A5" s="563" t="s">
        <v>126</v>
      </c>
      <c r="B5" s="564"/>
      <c r="C5" s="564"/>
      <c r="D5" s="564"/>
      <c r="E5" s="564"/>
      <c r="F5" s="564"/>
      <c r="G5" s="565"/>
      <c r="H5" s="55" t="s">
        <v>537</v>
      </c>
      <c r="I5" s="586" t="s">
        <v>3</v>
      </c>
      <c r="J5" s="587"/>
    </row>
    <row r="6" spans="1:10" ht="14.45" x14ac:dyDescent="0.3">
      <c r="A6" s="569">
        <v>1</v>
      </c>
      <c r="B6" s="570"/>
      <c r="C6" s="570"/>
      <c r="D6" s="570"/>
      <c r="E6" s="570"/>
      <c r="F6" s="570"/>
      <c r="G6" s="571"/>
      <c r="H6" s="1">
        <v>2</v>
      </c>
      <c r="I6" s="567">
        <v>3</v>
      </c>
      <c r="J6" s="568"/>
    </row>
    <row r="7" spans="1:10" ht="24" customHeight="1" x14ac:dyDescent="0.25">
      <c r="A7" s="577" t="s">
        <v>504</v>
      </c>
      <c r="B7" s="574"/>
      <c r="C7" s="574"/>
      <c r="D7" s="574"/>
      <c r="E7" s="574"/>
      <c r="F7" s="574"/>
      <c r="G7" s="575"/>
      <c r="H7" s="1">
        <v>1</v>
      </c>
      <c r="I7" s="559">
        <f>Отчет!I282</f>
        <v>0</v>
      </c>
      <c r="J7" s="565"/>
    </row>
    <row r="8" spans="1:10" ht="32.450000000000003" customHeight="1" x14ac:dyDescent="0.25">
      <c r="A8" s="552" t="s">
        <v>503</v>
      </c>
      <c r="B8" s="558"/>
      <c r="C8" s="558"/>
      <c r="D8" s="558"/>
      <c r="E8" s="558"/>
      <c r="F8" s="558"/>
      <c r="G8" s="558"/>
      <c r="H8" s="1">
        <v>2</v>
      </c>
      <c r="I8" s="554">
        <f>Отчет!J157</f>
        <v>0</v>
      </c>
      <c r="J8" s="555"/>
    </row>
    <row r="9" spans="1:10" ht="15.75" x14ac:dyDescent="0.25">
      <c r="A9" s="552" t="s">
        <v>505</v>
      </c>
      <c r="B9" s="553"/>
      <c r="C9" s="553"/>
      <c r="D9" s="553"/>
      <c r="E9" s="553"/>
      <c r="F9" s="553"/>
      <c r="G9" s="553"/>
      <c r="H9" s="1">
        <v>3</v>
      </c>
      <c r="I9" s="554">
        <f>'Школы здоровья'!I62</f>
        <v>0</v>
      </c>
      <c r="J9" s="555"/>
    </row>
    <row r="10" spans="1:10" ht="15.75" x14ac:dyDescent="0.25">
      <c r="A10" s="576" t="s">
        <v>506</v>
      </c>
      <c r="B10" s="553"/>
      <c r="C10" s="553"/>
      <c r="D10" s="553"/>
      <c r="E10" s="553"/>
      <c r="F10" s="553"/>
      <c r="G10" s="553"/>
      <c r="H10" s="1">
        <v>4</v>
      </c>
      <c r="I10" s="554">
        <f>SUM('Школы здоровья'!I36,'Школы здоровья'!I37)</f>
        <v>0</v>
      </c>
      <c r="J10" s="555"/>
    </row>
    <row r="11" spans="1:10" ht="31.15" customHeight="1" x14ac:dyDescent="0.25">
      <c r="A11" s="572"/>
      <c r="B11" s="574" t="s">
        <v>507</v>
      </c>
      <c r="C11" s="574"/>
      <c r="D11" s="574"/>
      <c r="E11" s="574"/>
      <c r="F11" s="574"/>
      <c r="G11" s="575"/>
      <c r="H11" s="45">
        <v>5</v>
      </c>
      <c r="I11" s="554">
        <f>'Школы здоровья'!I10</f>
        <v>0</v>
      </c>
      <c r="J11" s="555"/>
    </row>
    <row r="12" spans="1:10" ht="15.6" customHeight="1" x14ac:dyDescent="0.25">
      <c r="A12" s="573"/>
      <c r="B12" s="556" t="s">
        <v>508</v>
      </c>
      <c r="C12" s="556"/>
      <c r="D12" s="556"/>
      <c r="E12" s="556"/>
      <c r="F12" s="556"/>
      <c r="G12" s="557"/>
      <c r="H12" s="45">
        <v>6</v>
      </c>
      <c r="I12" s="554">
        <f>'Школы здоровья'!I35</f>
        <v>0</v>
      </c>
      <c r="J12" s="555"/>
    </row>
    <row r="13" spans="1:10" ht="15.6" customHeight="1" x14ac:dyDescent="0.25">
      <c r="A13" s="573"/>
      <c r="B13" s="556" t="s">
        <v>513</v>
      </c>
      <c r="C13" s="556"/>
      <c r="D13" s="556"/>
      <c r="E13" s="556"/>
      <c r="F13" s="556"/>
      <c r="G13" s="557"/>
      <c r="H13" s="45">
        <v>7</v>
      </c>
      <c r="I13" s="554">
        <f>'Школы здоровья'!I9</f>
        <v>0</v>
      </c>
      <c r="J13" s="555"/>
    </row>
    <row r="14" spans="1:10" ht="31.15" customHeight="1" x14ac:dyDescent="0.25">
      <c r="A14" s="573"/>
      <c r="B14" s="556" t="s">
        <v>509</v>
      </c>
      <c r="C14" s="556"/>
      <c r="D14" s="556"/>
      <c r="E14" s="556"/>
      <c r="F14" s="556"/>
      <c r="G14" s="557"/>
      <c r="H14" s="45">
        <v>8</v>
      </c>
      <c r="I14" s="554">
        <f>'Школы здоровья'!I26</f>
        <v>0</v>
      </c>
      <c r="J14" s="555"/>
    </row>
    <row r="15" spans="1:10" ht="15.6" customHeight="1" x14ac:dyDescent="0.25">
      <c r="A15" s="573"/>
      <c r="B15" s="556" t="s">
        <v>510</v>
      </c>
      <c r="C15" s="556"/>
      <c r="D15" s="556"/>
      <c r="E15" s="556"/>
      <c r="F15" s="556"/>
      <c r="G15" s="557"/>
      <c r="H15" s="45">
        <v>9</v>
      </c>
      <c r="I15" s="554">
        <f>'Школы здоровья'!I23</f>
        <v>0</v>
      </c>
      <c r="J15" s="555"/>
    </row>
    <row r="16" spans="1:10" ht="15.6" customHeight="1" x14ac:dyDescent="0.25">
      <c r="A16" s="573"/>
      <c r="B16" s="556" t="s">
        <v>512</v>
      </c>
      <c r="C16" s="556"/>
      <c r="D16" s="556"/>
      <c r="E16" s="556"/>
      <c r="F16" s="556"/>
      <c r="G16" s="557"/>
      <c r="H16" s="45">
        <v>10</v>
      </c>
      <c r="I16" s="554">
        <f>'Школы здоровья'!I25</f>
        <v>0</v>
      </c>
      <c r="J16" s="555"/>
    </row>
    <row r="17" spans="1:10" ht="15.6" customHeight="1" x14ac:dyDescent="0.25">
      <c r="A17" s="573"/>
      <c r="B17" s="556" t="s">
        <v>511</v>
      </c>
      <c r="C17" s="556"/>
      <c r="D17" s="556"/>
      <c r="E17" s="556"/>
      <c r="F17" s="556"/>
      <c r="G17" s="557"/>
      <c r="H17" s="45">
        <v>11</v>
      </c>
      <c r="I17" s="559">
        <f>'Школы здоровья'!I53</f>
        <v>0</v>
      </c>
      <c r="J17" s="560"/>
    </row>
    <row r="18" spans="1:10" ht="33.6" customHeight="1" x14ac:dyDescent="0.25">
      <c r="A18" s="573"/>
      <c r="B18" s="556" t="s">
        <v>515</v>
      </c>
      <c r="C18" s="556"/>
      <c r="D18" s="556"/>
      <c r="E18" s="556"/>
      <c r="F18" s="556"/>
      <c r="G18" s="557"/>
      <c r="H18" s="45">
        <v>12</v>
      </c>
      <c r="I18" s="559">
        <f>'Школы здоровья'!I12</f>
        <v>0</v>
      </c>
      <c r="J18" s="560"/>
    </row>
    <row r="19" spans="1:10" ht="15.6" customHeight="1" x14ac:dyDescent="0.25">
      <c r="A19" s="573"/>
      <c r="B19" s="556" t="s">
        <v>514</v>
      </c>
      <c r="C19" s="556"/>
      <c r="D19" s="556"/>
      <c r="E19" s="556"/>
      <c r="F19" s="556"/>
      <c r="G19" s="557"/>
      <c r="H19" s="45">
        <v>13</v>
      </c>
      <c r="I19" s="591">
        <f>'Школы здоровья'!I14</f>
        <v>0</v>
      </c>
      <c r="J19" s="592"/>
    </row>
    <row r="20" spans="1:10" ht="15.6" customHeight="1" x14ac:dyDescent="0.25">
      <c r="A20" s="573"/>
      <c r="B20" s="556" t="s">
        <v>516</v>
      </c>
      <c r="C20" s="556"/>
      <c r="D20" s="556"/>
      <c r="E20" s="556"/>
      <c r="F20" s="556"/>
      <c r="G20" s="557"/>
      <c r="H20" s="45">
        <v>14</v>
      </c>
      <c r="I20" s="580">
        <f>I9-I10-I11-I12-I13-I14-I15-I16-I17-I18-I19</f>
        <v>0</v>
      </c>
      <c r="J20" s="581"/>
    </row>
    <row r="21" spans="1:10" ht="15.6" x14ac:dyDescent="0.3">
      <c r="A21" s="582" t="s">
        <v>517</v>
      </c>
      <c r="B21" s="583"/>
      <c r="C21" s="583"/>
      <c r="D21" s="583"/>
      <c r="E21" s="583"/>
      <c r="F21" s="583"/>
      <c r="G21" s="584"/>
      <c r="H21" s="45"/>
      <c r="I21" s="561"/>
      <c r="J21" s="562"/>
    </row>
    <row r="22" spans="1:10" ht="15.6" x14ac:dyDescent="0.3">
      <c r="A22" s="549" t="s">
        <v>518</v>
      </c>
      <c r="B22" s="550"/>
      <c r="C22" s="550"/>
      <c r="D22" s="550"/>
      <c r="E22" s="550"/>
      <c r="F22" s="550"/>
      <c r="G22" s="551"/>
      <c r="H22" s="45"/>
      <c r="I22" s="561"/>
      <c r="J22" s="562"/>
    </row>
    <row r="23" spans="1:10" ht="15.6" x14ac:dyDescent="0.3">
      <c r="A23" s="549" t="s">
        <v>519</v>
      </c>
      <c r="B23" s="550"/>
      <c r="C23" s="550"/>
      <c r="D23" s="550"/>
      <c r="E23" s="550"/>
      <c r="F23" s="550"/>
      <c r="G23" s="551"/>
      <c r="H23" s="45"/>
      <c r="I23" s="561"/>
      <c r="J23" s="562"/>
    </row>
    <row r="24" spans="1:10" ht="15.6" x14ac:dyDescent="0.3">
      <c r="A24" s="549" t="s">
        <v>520</v>
      </c>
      <c r="B24" s="550"/>
      <c r="C24" s="550"/>
      <c r="D24" s="550"/>
      <c r="E24" s="550"/>
      <c r="F24" s="550"/>
      <c r="G24" s="551"/>
      <c r="H24" s="45"/>
      <c r="I24" s="561"/>
      <c r="J24" s="562"/>
    </row>
    <row r="25" spans="1:10" ht="15.6" x14ac:dyDescent="0.3">
      <c r="A25" s="549" t="s">
        <v>521</v>
      </c>
      <c r="B25" s="550"/>
      <c r="C25" s="550"/>
      <c r="D25" s="550"/>
      <c r="E25" s="550"/>
      <c r="F25" s="550"/>
      <c r="G25" s="551"/>
      <c r="H25" s="45"/>
      <c r="I25" s="561"/>
      <c r="J25" s="562"/>
    </row>
    <row r="26" spans="1:10" ht="15.6" x14ac:dyDescent="0.3">
      <c r="A26" s="549" t="s">
        <v>522</v>
      </c>
      <c r="B26" s="550"/>
      <c r="C26" s="550"/>
      <c r="D26" s="550"/>
      <c r="E26" s="550"/>
      <c r="F26" s="550"/>
      <c r="G26" s="551"/>
      <c r="H26" s="45"/>
      <c r="I26" s="561"/>
      <c r="J26" s="601"/>
    </row>
    <row r="27" spans="1:10" ht="15.6" x14ac:dyDescent="0.3">
      <c r="A27" s="549" t="s">
        <v>523</v>
      </c>
      <c r="B27" s="550"/>
      <c r="C27" s="550"/>
      <c r="D27" s="550"/>
      <c r="E27" s="550"/>
      <c r="F27" s="550"/>
      <c r="G27" s="551"/>
      <c r="H27" s="50"/>
      <c r="I27" s="561"/>
      <c r="J27" s="601"/>
    </row>
    <row r="28" spans="1:10" ht="15.6" x14ac:dyDescent="0.3">
      <c r="A28" s="588" t="s">
        <v>524</v>
      </c>
      <c r="B28" s="589"/>
      <c r="C28" s="589"/>
      <c r="D28" s="589"/>
      <c r="E28" s="589"/>
      <c r="F28" s="589"/>
      <c r="G28" s="590"/>
      <c r="H28" s="45"/>
      <c r="I28" s="599"/>
      <c r="J28" s="600"/>
    </row>
    <row r="29" spans="1:10" ht="15.75" x14ac:dyDescent="0.25">
      <c r="A29" s="597" t="s">
        <v>525</v>
      </c>
      <c r="B29" s="598"/>
      <c r="C29" s="598"/>
      <c r="D29" s="598"/>
      <c r="E29" s="598"/>
      <c r="F29" s="598"/>
      <c r="G29" s="598"/>
      <c r="H29" s="45">
        <v>15</v>
      </c>
      <c r="I29" s="593">
        <f>Отчет!I320</f>
        <v>0</v>
      </c>
      <c r="J29" s="594"/>
    </row>
    <row r="30" spans="1:10" ht="15.75" x14ac:dyDescent="0.25">
      <c r="A30" s="595" t="s">
        <v>526</v>
      </c>
      <c r="B30" s="596"/>
      <c r="C30" s="596"/>
      <c r="D30" s="596"/>
      <c r="E30" s="596"/>
      <c r="F30" s="596"/>
      <c r="G30" s="596"/>
      <c r="H30" s="45">
        <v>16</v>
      </c>
      <c r="I30" s="554">
        <f>Отчет!J320</f>
        <v>0</v>
      </c>
      <c r="J30" s="555"/>
    </row>
    <row r="31" spans="1:10" ht="31.15" customHeight="1" x14ac:dyDescent="0.25">
      <c r="A31" s="543" t="s">
        <v>683</v>
      </c>
      <c r="B31" s="544"/>
      <c r="C31" s="544"/>
      <c r="D31" s="544"/>
      <c r="E31" s="544"/>
      <c r="F31" s="544"/>
      <c r="G31" s="545"/>
      <c r="H31" s="45">
        <v>17</v>
      </c>
      <c r="I31" s="541"/>
      <c r="J31" s="541"/>
    </row>
    <row r="32" spans="1:10" ht="32.450000000000003" customHeight="1" x14ac:dyDescent="0.25">
      <c r="A32" s="546" t="s">
        <v>674</v>
      </c>
      <c r="B32" s="547"/>
      <c r="C32" s="547"/>
      <c r="D32" s="547"/>
      <c r="E32" s="547"/>
      <c r="F32" s="547"/>
      <c r="G32" s="548"/>
      <c r="H32" s="45">
        <v>18</v>
      </c>
      <c r="I32" s="541"/>
      <c r="J32" s="541"/>
    </row>
    <row r="33" spans="1:10" ht="33" customHeight="1" x14ac:dyDescent="0.25">
      <c r="A33" s="543" t="s">
        <v>676</v>
      </c>
      <c r="B33" s="544"/>
      <c r="C33" s="544"/>
      <c r="D33" s="544"/>
      <c r="E33" s="544"/>
      <c r="F33" s="544"/>
      <c r="G33" s="545"/>
      <c r="H33" s="45">
        <v>19</v>
      </c>
      <c r="I33" s="542"/>
      <c r="J33" s="541"/>
    </row>
    <row r="34" spans="1:10" ht="15.75" x14ac:dyDescent="0.25">
      <c r="A34" s="546" t="s">
        <v>675</v>
      </c>
      <c r="B34" s="547"/>
      <c r="C34" s="547"/>
      <c r="D34" s="547"/>
      <c r="E34" s="547"/>
      <c r="F34" s="547"/>
      <c r="G34" s="548"/>
      <c r="H34" s="50">
        <v>20</v>
      </c>
      <c r="I34" s="542"/>
      <c r="J34" s="541"/>
    </row>
    <row r="36" spans="1:10" ht="15.75" x14ac:dyDescent="0.25">
      <c r="A36" s="2" t="s">
        <v>631</v>
      </c>
      <c r="G36" s="51" t="s">
        <v>53</v>
      </c>
      <c r="H36" s="51" t="s">
        <v>54</v>
      </c>
      <c r="I36" s="52" t="s">
        <v>55</v>
      </c>
      <c r="J36" s="22"/>
    </row>
  </sheetData>
  <mergeCells count="65">
    <mergeCell ref="I30:J30"/>
    <mergeCell ref="A28:G28"/>
    <mergeCell ref="I15:J15"/>
    <mergeCell ref="I16:J16"/>
    <mergeCell ref="I19:J19"/>
    <mergeCell ref="B20:G20"/>
    <mergeCell ref="I29:J29"/>
    <mergeCell ref="A30:G30"/>
    <mergeCell ref="I22:J22"/>
    <mergeCell ref="A29:G29"/>
    <mergeCell ref="I28:J28"/>
    <mergeCell ref="I26:J26"/>
    <mergeCell ref="A27:G27"/>
    <mergeCell ref="I27:J27"/>
    <mergeCell ref="A26:G26"/>
    <mergeCell ref="A25:G25"/>
    <mergeCell ref="I20:J20"/>
    <mergeCell ref="I21:J21"/>
    <mergeCell ref="A21:G21"/>
    <mergeCell ref="A4:J4"/>
    <mergeCell ref="I5:J5"/>
    <mergeCell ref="I11:J11"/>
    <mergeCell ref="I12:J12"/>
    <mergeCell ref="I17:J17"/>
    <mergeCell ref="B19:G19"/>
    <mergeCell ref="I24:J24"/>
    <mergeCell ref="I25:J25"/>
    <mergeCell ref="A5:G5"/>
    <mergeCell ref="E1:J1"/>
    <mergeCell ref="B13:G13"/>
    <mergeCell ref="I6:J6"/>
    <mergeCell ref="B17:G17"/>
    <mergeCell ref="A6:G6"/>
    <mergeCell ref="I7:J7"/>
    <mergeCell ref="A11:A20"/>
    <mergeCell ref="B11:G11"/>
    <mergeCell ref="B12:G12"/>
    <mergeCell ref="A10:G10"/>
    <mergeCell ref="A7:G7"/>
    <mergeCell ref="A1:D1"/>
    <mergeCell ref="A2:J2"/>
    <mergeCell ref="A24:G24"/>
    <mergeCell ref="A9:G9"/>
    <mergeCell ref="A23:G23"/>
    <mergeCell ref="I8:J8"/>
    <mergeCell ref="I9:J9"/>
    <mergeCell ref="I10:J10"/>
    <mergeCell ref="I14:J14"/>
    <mergeCell ref="B14:G14"/>
    <mergeCell ref="B15:G15"/>
    <mergeCell ref="B16:G16"/>
    <mergeCell ref="I13:J13"/>
    <mergeCell ref="B18:G18"/>
    <mergeCell ref="A8:G8"/>
    <mergeCell ref="I18:J18"/>
    <mergeCell ref="A22:G22"/>
    <mergeCell ref="I23:J23"/>
    <mergeCell ref="I31:J31"/>
    <mergeCell ref="I32:J32"/>
    <mergeCell ref="I33:J33"/>
    <mergeCell ref="I34:J34"/>
    <mergeCell ref="A31:G31"/>
    <mergeCell ref="A32:G32"/>
    <mergeCell ref="A33:G33"/>
    <mergeCell ref="A34:G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165"/>
  <sheetViews>
    <sheetView topLeftCell="AD103" zoomScale="110" zoomScaleNormal="110" workbookViewId="0">
      <selection activeCell="BB108" sqref="BB108"/>
    </sheetView>
  </sheetViews>
  <sheetFormatPr defaultColWidth="9.140625" defaultRowHeight="15" x14ac:dyDescent="0.25"/>
  <cols>
    <col min="1" max="1" width="9.140625" style="170"/>
    <col min="2" max="2" width="15.7109375" style="170" customWidth="1"/>
    <col min="3" max="3" width="8.140625" style="170" customWidth="1"/>
    <col min="4" max="4" width="8.28515625" style="170" customWidth="1"/>
    <col min="5" max="5" width="8.7109375" style="170" customWidth="1"/>
    <col min="6" max="6" width="5.85546875" style="170" customWidth="1"/>
    <col min="7" max="7" width="7.5703125" style="170" customWidth="1"/>
    <col min="8" max="8" width="7" style="170" customWidth="1"/>
    <col min="9" max="10" width="5.5703125" style="170" customWidth="1"/>
    <col min="11" max="11" width="7.28515625" style="170" customWidth="1"/>
    <col min="12" max="13" width="7" style="170" customWidth="1"/>
    <col min="14" max="14" width="6.140625" style="170" bestFit="1" customWidth="1"/>
    <col min="15" max="15" width="6.140625" style="170" customWidth="1"/>
    <col min="16" max="16" width="7.140625" style="170" customWidth="1"/>
    <col min="17" max="17" width="6.140625" style="170" bestFit="1" customWidth="1"/>
    <col min="18" max="18" width="6.7109375" style="170" customWidth="1"/>
    <col min="19" max="19" width="6.140625" style="170" bestFit="1" customWidth="1"/>
    <col min="20" max="20" width="6.5703125" style="170" customWidth="1"/>
    <col min="21" max="22" width="6.140625" style="170" bestFit="1" customWidth="1"/>
    <col min="23" max="23" width="6.28515625" style="170" customWidth="1"/>
    <col min="24" max="24" width="6.140625" style="170" customWidth="1"/>
    <col min="25" max="26" width="5" style="170" customWidth="1"/>
    <col min="27" max="28" width="6.7109375" style="170" customWidth="1"/>
    <col min="29" max="29" width="4.85546875" style="170" bestFit="1" customWidth="1"/>
    <col min="30" max="30" width="5.5703125" style="170" customWidth="1"/>
    <col min="31" max="31" width="6.140625" style="170" customWidth="1"/>
    <col min="32" max="32" width="6.42578125" style="170" customWidth="1"/>
    <col min="33" max="34" width="5.5703125" style="170" customWidth="1"/>
    <col min="35" max="36" width="6.7109375" style="170" customWidth="1"/>
    <col min="37" max="38" width="5.5703125" style="170" customWidth="1"/>
    <col min="39" max="39" width="6.28515625" style="170" customWidth="1"/>
    <col min="40" max="40" width="6.140625" style="170" customWidth="1"/>
    <col min="41" max="42" width="5.5703125" style="170" customWidth="1"/>
    <col min="43" max="43" width="6.7109375" style="170" customWidth="1"/>
    <col min="44" max="44" width="6.5703125" style="170" customWidth="1"/>
    <col min="45" max="46" width="5.5703125" style="170" customWidth="1"/>
    <col min="47" max="48" width="6.28515625" style="170" customWidth="1"/>
    <col min="49" max="49" width="5.7109375" style="170" customWidth="1"/>
    <col min="50" max="50" width="4.85546875" style="170" bestFit="1" customWidth="1"/>
    <col min="51" max="52" width="6.7109375" style="170" customWidth="1"/>
    <col min="53" max="53" width="5.28515625" style="170" customWidth="1"/>
    <col min="54" max="54" width="5.5703125" style="170" customWidth="1"/>
    <col min="55" max="55" width="6.140625" style="170" customWidth="1"/>
    <col min="56" max="56" width="6.5703125" style="170" customWidth="1"/>
    <col min="57" max="57" width="6.140625" style="170" bestFit="1" customWidth="1"/>
    <col min="58" max="61" width="6.140625" style="170" customWidth="1"/>
    <col min="62" max="62" width="6.5703125" style="170" customWidth="1"/>
    <col min="63" max="63" width="4.85546875" style="170" customWidth="1"/>
    <col min="64" max="64" width="6.140625" style="170" bestFit="1" customWidth="1"/>
    <col min="65" max="69" width="7.85546875" style="170" customWidth="1"/>
    <col min="70" max="70" width="7.5703125" style="170" bestFit="1" customWidth="1"/>
    <col min="71" max="71" width="6.42578125" style="170" customWidth="1"/>
    <col min="72" max="72" width="9.42578125" style="170" customWidth="1"/>
    <col min="73" max="73" width="8.140625" style="170" bestFit="1" customWidth="1"/>
    <col min="74" max="74" width="7.5703125" style="170" customWidth="1"/>
    <col min="75" max="75" width="6.7109375" style="170" customWidth="1"/>
    <col min="76" max="76" width="8.7109375" style="170" bestFit="1" customWidth="1"/>
    <col min="77" max="77" width="4.85546875" style="170" bestFit="1" customWidth="1"/>
    <col min="78" max="78" width="6.28515625" style="170" customWidth="1"/>
    <col min="79" max="79" width="6.5703125" style="170" customWidth="1"/>
    <col min="80" max="81" width="4.85546875" style="170" bestFit="1" customWidth="1"/>
    <col min="82" max="83" width="3.7109375" style="170" bestFit="1" customWidth="1"/>
    <col min="84" max="84" width="8.5703125" style="170" customWidth="1"/>
    <col min="85" max="85" width="4.85546875" style="170" bestFit="1" customWidth="1"/>
    <col min="86" max="86" width="5.5703125" style="170" customWidth="1"/>
    <col min="87" max="87" width="3.7109375" style="170" bestFit="1" customWidth="1"/>
    <col min="88" max="88" width="4.28515625" style="170" customWidth="1"/>
    <col min="89" max="121" width="3.7109375" style="170" bestFit="1" customWidth="1"/>
    <col min="122" max="122" width="6.28515625" style="170" customWidth="1"/>
    <col min="123" max="123" width="6.140625" style="170" customWidth="1"/>
    <col min="124" max="124" width="6.42578125" style="170" customWidth="1"/>
    <col min="125" max="125" width="6.28515625" style="170" customWidth="1"/>
    <col min="126" max="126" width="6.5703125" style="170" customWidth="1"/>
    <col min="127" max="128" width="5.85546875" style="170" customWidth="1"/>
    <col min="129" max="129" width="5.5703125" style="170" customWidth="1"/>
    <col min="130" max="130" width="5.7109375" style="170" customWidth="1"/>
    <col min="131" max="131" width="5.42578125" style="170" customWidth="1"/>
    <col min="132" max="133" width="5.5703125" style="170" customWidth="1"/>
    <col min="134" max="134" width="4.85546875" style="170" customWidth="1"/>
    <col min="135" max="135" width="6.28515625" style="170" customWidth="1"/>
    <col min="136" max="136" width="4.85546875" style="170" customWidth="1"/>
    <col min="137" max="137" width="5.42578125" style="170" customWidth="1"/>
    <col min="138" max="138" width="5.140625" style="170" customWidth="1"/>
    <col min="139" max="139" width="5.42578125" style="170" customWidth="1"/>
    <col min="140" max="140" width="4.7109375" style="170" customWidth="1"/>
    <col min="141" max="141" width="5.28515625" style="170" customWidth="1"/>
    <col min="142" max="142" width="5.140625" style="170" customWidth="1"/>
    <col min="143" max="144" width="5" style="170" customWidth="1"/>
    <col min="145" max="145" width="5.140625" style="170" customWidth="1"/>
    <col min="146" max="146" width="4.7109375" style="170" customWidth="1"/>
    <col min="147" max="147" width="5.85546875" style="170" customWidth="1"/>
    <col min="148" max="148" width="5.42578125" style="170" customWidth="1"/>
    <col min="149" max="149" width="5.28515625" style="170" customWidth="1"/>
    <col min="150" max="150" width="6" style="170" customWidth="1"/>
    <col min="151" max="151" width="5.28515625" style="170" customWidth="1"/>
    <col min="152" max="152" width="5.42578125" style="170" customWidth="1"/>
    <col min="153" max="153" width="6.140625" style="170" customWidth="1"/>
    <col min="154" max="154" width="5.5703125" style="170" customWidth="1"/>
    <col min="155" max="155" width="4.7109375" style="170" customWidth="1"/>
    <col min="156" max="16384" width="9.140625" style="170"/>
  </cols>
  <sheetData>
    <row r="1" spans="1:115" x14ac:dyDescent="0.25">
      <c r="A1" s="72"/>
      <c r="B1" s="169" t="s">
        <v>305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</row>
    <row r="2" spans="1:115" x14ac:dyDescent="0.25">
      <c r="A2" s="72"/>
      <c r="B2" s="171" t="s">
        <v>56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</row>
    <row r="3" spans="1:115" x14ac:dyDescent="0.25">
      <c r="A3" s="72"/>
      <c r="B3" s="1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</row>
    <row r="4" spans="1:115" x14ac:dyDescent="0.25">
      <c r="A4" s="72"/>
      <c r="B4" s="173" t="s">
        <v>306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</row>
    <row r="5" spans="1:115" ht="96.6" customHeight="1" x14ac:dyDescent="0.25">
      <c r="A5" s="174"/>
      <c r="B5" s="175" t="s">
        <v>58</v>
      </c>
      <c r="C5" s="176" t="s">
        <v>59</v>
      </c>
      <c r="D5" s="176" t="s">
        <v>307</v>
      </c>
      <c r="E5" s="176" t="s">
        <v>61</v>
      </c>
      <c r="F5" s="176" t="s">
        <v>62</v>
      </c>
      <c r="G5" s="176" t="s">
        <v>308</v>
      </c>
      <c r="H5" s="176" t="s">
        <v>309</v>
      </c>
      <c r="I5" s="176" t="s">
        <v>538</v>
      </c>
      <c r="J5" s="176" t="s">
        <v>310</v>
      </c>
      <c r="K5" s="176" t="s">
        <v>311</v>
      </c>
      <c r="L5" s="176" t="s">
        <v>661</v>
      </c>
      <c r="M5" s="176" t="s">
        <v>662</v>
      </c>
      <c r="N5" s="176" t="s">
        <v>312</v>
      </c>
      <c r="O5" s="176" t="s">
        <v>313</v>
      </c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</row>
    <row r="6" spans="1:115" ht="67.5" customHeight="1" x14ac:dyDescent="0.25">
      <c r="A6" s="177"/>
      <c r="B6" s="178">
        <f>Отчет!E8</f>
        <v>0</v>
      </c>
      <c r="C6" s="178">
        <f>Отчет!E9</f>
        <v>0</v>
      </c>
      <c r="D6" s="178">
        <f>Отчет!E10</f>
        <v>0</v>
      </c>
      <c r="E6" s="178">
        <f>Отчет!E11</f>
        <v>0</v>
      </c>
      <c r="F6" s="178">
        <f>Отчет!E12</f>
        <v>0</v>
      </c>
      <c r="G6" s="178">
        <f>Отчет!E13</f>
        <v>0</v>
      </c>
      <c r="H6" s="178">
        <f>Отчет!E18</f>
        <v>0</v>
      </c>
      <c r="I6" s="178">
        <f>Отчет!E19</f>
        <v>0</v>
      </c>
      <c r="J6" s="178">
        <f>Отчет!E20</f>
        <v>0</v>
      </c>
      <c r="K6" s="178">
        <f>Отчет!E23</f>
        <v>0</v>
      </c>
      <c r="L6" s="178">
        <f>Отчет!E22</f>
        <v>0</v>
      </c>
      <c r="M6" s="178">
        <f>Отчет!E21</f>
        <v>0</v>
      </c>
      <c r="N6" s="178">
        <f>Отчет!E25</f>
        <v>0</v>
      </c>
      <c r="O6" s="178">
        <f>Отчет!E24</f>
        <v>0</v>
      </c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</row>
    <row r="7" spans="1:115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</row>
    <row r="8" spans="1:115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</row>
    <row r="9" spans="1:115" x14ac:dyDescent="0.25">
      <c r="A9" s="72"/>
      <c r="B9" s="119" t="s">
        <v>455</v>
      </c>
      <c r="C9" s="119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</row>
    <row r="10" spans="1:115" x14ac:dyDescent="0.25">
      <c r="A10" s="72"/>
      <c r="B10" s="179" t="s">
        <v>68</v>
      </c>
      <c r="C10" s="72"/>
      <c r="D10" s="72"/>
      <c r="E10" s="72"/>
      <c r="G10" s="627" t="s">
        <v>314</v>
      </c>
      <c r="H10" s="628"/>
      <c r="I10" s="628"/>
      <c r="J10" s="629"/>
      <c r="K10" s="627" t="s">
        <v>315</v>
      </c>
      <c r="L10" s="628"/>
      <c r="M10" s="628"/>
      <c r="N10" s="629"/>
      <c r="O10" s="209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</row>
    <row r="11" spans="1:115" ht="69" customHeight="1" x14ac:dyDescent="0.25">
      <c r="A11" s="180"/>
      <c r="B11" s="175" t="s">
        <v>58</v>
      </c>
      <c r="C11" s="176" t="s">
        <v>316</v>
      </c>
      <c r="D11" s="176" t="s">
        <v>539</v>
      </c>
      <c r="E11" s="176" t="s">
        <v>317</v>
      </c>
      <c r="F11" s="176" t="s">
        <v>318</v>
      </c>
      <c r="G11" s="176" t="s">
        <v>76</v>
      </c>
      <c r="H11" s="176" t="s">
        <v>78</v>
      </c>
      <c r="I11" s="176" t="s">
        <v>319</v>
      </c>
      <c r="J11" s="176" t="s">
        <v>762</v>
      </c>
      <c r="K11" s="176" t="s">
        <v>81</v>
      </c>
      <c r="L11" s="176" t="s">
        <v>83</v>
      </c>
      <c r="M11" s="176" t="s">
        <v>319</v>
      </c>
      <c r="N11" s="176" t="s">
        <v>762</v>
      </c>
      <c r="O11" s="176" t="s">
        <v>320</v>
      </c>
      <c r="P11" s="176" t="s">
        <v>321</v>
      </c>
      <c r="Q11" s="176" t="s">
        <v>322</v>
      </c>
      <c r="R11" s="176" t="s">
        <v>323</v>
      </c>
      <c r="S11" s="176" t="s">
        <v>540</v>
      </c>
      <c r="T11" s="176" t="s">
        <v>541</v>
      </c>
      <c r="U11" s="176" t="s">
        <v>324</v>
      </c>
      <c r="V11" s="176" t="s">
        <v>542</v>
      </c>
      <c r="W11" s="176" t="s">
        <v>325</v>
      </c>
      <c r="X11" s="176" t="s">
        <v>672</v>
      </c>
      <c r="Y11" s="176" t="s">
        <v>89</v>
      </c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</row>
    <row r="12" spans="1:115" ht="59.25" customHeight="1" x14ac:dyDescent="0.25">
      <c r="A12" s="74"/>
      <c r="B12" s="178"/>
      <c r="C12" s="178">
        <f>Отчет!I32</f>
        <v>0</v>
      </c>
      <c r="D12" s="178">
        <f>Отчет!I33</f>
        <v>0</v>
      </c>
      <c r="E12" s="178">
        <f>Отчет!I34</f>
        <v>0</v>
      </c>
      <c r="F12" s="181">
        <f>Отчет!I35</f>
        <v>0</v>
      </c>
      <c r="G12" s="181">
        <f>Отчет!I37</f>
        <v>0</v>
      </c>
      <c r="H12" s="181">
        <f>Отчет!I38</f>
        <v>0</v>
      </c>
      <c r="I12" s="178">
        <f>Отчет!I39</f>
        <v>0</v>
      </c>
      <c r="J12" s="178">
        <f>Отчет!I40</f>
        <v>0</v>
      </c>
      <c r="K12" s="181">
        <f>Отчет!I42</f>
        <v>0</v>
      </c>
      <c r="L12" s="181">
        <f>Отчет!I43</f>
        <v>0</v>
      </c>
      <c r="M12" s="178">
        <f>Отчет!I44</f>
        <v>0</v>
      </c>
      <c r="N12" s="178">
        <f>Отчет!I45</f>
        <v>0</v>
      </c>
      <c r="O12" s="178">
        <f>Отчет!I47</f>
        <v>0</v>
      </c>
      <c r="P12" s="178">
        <f>Отчет!I48</f>
        <v>0</v>
      </c>
      <c r="Q12" s="178">
        <f>Отчет!I49</f>
        <v>0</v>
      </c>
      <c r="R12" s="178">
        <f>Отчет!I50</f>
        <v>0</v>
      </c>
      <c r="S12" s="178">
        <f>Отчет!I51</f>
        <v>0</v>
      </c>
      <c r="T12" s="178">
        <f>Отчет!I52</f>
        <v>0</v>
      </c>
      <c r="U12" s="182">
        <f>Отчет!I53</f>
        <v>0</v>
      </c>
      <c r="V12" s="182">
        <f>Отчет!I54</f>
        <v>0</v>
      </c>
      <c r="W12" s="182">
        <f>Отчет!I55</f>
        <v>0</v>
      </c>
      <c r="X12" s="182">
        <f>Отчет!I56</f>
        <v>0</v>
      </c>
      <c r="Y12" s="182">
        <f>Отчет!I57</f>
        <v>0</v>
      </c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</row>
    <row r="13" spans="1:115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180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</row>
    <row r="14" spans="1:115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</row>
    <row r="15" spans="1:115" x14ac:dyDescent="0.25">
      <c r="A15" s="72"/>
      <c r="B15" s="183" t="s">
        <v>326</v>
      </c>
      <c r="C15" s="119"/>
      <c r="D15" s="119"/>
      <c r="E15" s="119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169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</row>
    <row r="16" spans="1:115" x14ac:dyDescent="0.25">
      <c r="A16" s="72"/>
      <c r="B16" s="179" t="s">
        <v>327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</row>
    <row r="17" spans="1:116" ht="82.15" customHeight="1" x14ac:dyDescent="0.25">
      <c r="A17" s="72"/>
      <c r="B17" s="175" t="s">
        <v>58</v>
      </c>
      <c r="C17" s="176" t="s">
        <v>328</v>
      </c>
      <c r="D17" s="184" t="s">
        <v>329</v>
      </c>
      <c r="E17" s="176" t="s">
        <v>330</v>
      </c>
      <c r="F17" s="176" t="s">
        <v>331</v>
      </c>
      <c r="G17" s="176" t="s">
        <v>545</v>
      </c>
      <c r="H17" s="176" t="s">
        <v>329</v>
      </c>
      <c r="I17" s="176" t="s">
        <v>330</v>
      </c>
      <c r="J17" s="176" t="s">
        <v>331</v>
      </c>
      <c r="K17" s="176" t="s">
        <v>543</v>
      </c>
      <c r="L17" s="176" t="s">
        <v>329</v>
      </c>
      <c r="M17" s="176" t="s">
        <v>330</v>
      </c>
      <c r="N17" s="176" t="s">
        <v>331</v>
      </c>
      <c r="O17" s="176" t="s">
        <v>544</v>
      </c>
      <c r="P17" s="184" t="s">
        <v>329</v>
      </c>
      <c r="Q17" s="176" t="s">
        <v>330</v>
      </c>
      <c r="R17" s="176" t="s">
        <v>331</v>
      </c>
      <c r="S17" s="176" t="s">
        <v>454</v>
      </c>
      <c r="T17" s="176" t="s">
        <v>329</v>
      </c>
      <c r="U17" s="176" t="s">
        <v>330</v>
      </c>
      <c r="V17" s="176" t="s">
        <v>331</v>
      </c>
      <c r="W17" s="176" t="s">
        <v>108</v>
      </c>
      <c r="X17" s="176" t="s">
        <v>329</v>
      </c>
      <c r="Y17" s="176" t="s">
        <v>330</v>
      </c>
      <c r="Z17" s="176" t="s">
        <v>331</v>
      </c>
      <c r="AA17" s="184" t="s">
        <v>332</v>
      </c>
      <c r="AB17" s="184" t="s">
        <v>329</v>
      </c>
      <c r="AC17" s="176" t="s">
        <v>330</v>
      </c>
      <c r="AD17" s="266" t="s">
        <v>331</v>
      </c>
      <c r="AE17" s="267" t="s">
        <v>798</v>
      </c>
      <c r="AF17" s="267" t="s">
        <v>329</v>
      </c>
      <c r="AG17" s="176" t="s">
        <v>330</v>
      </c>
      <c r="AH17" s="176" t="s">
        <v>331</v>
      </c>
      <c r="AI17" s="184" t="s">
        <v>333</v>
      </c>
      <c r="AJ17" s="184" t="s">
        <v>329</v>
      </c>
      <c r="AK17" s="176" t="s">
        <v>330</v>
      </c>
      <c r="AL17" s="176" t="s">
        <v>331</v>
      </c>
      <c r="AM17" s="176" t="s">
        <v>334</v>
      </c>
      <c r="AN17" s="176" t="s">
        <v>329</v>
      </c>
      <c r="AO17" s="176" t="s">
        <v>330</v>
      </c>
      <c r="AP17" s="176" t="s">
        <v>331</v>
      </c>
      <c r="AQ17" s="176" t="s">
        <v>335</v>
      </c>
      <c r="AR17" s="184" t="s">
        <v>329</v>
      </c>
      <c r="AS17" s="176" t="s">
        <v>330</v>
      </c>
      <c r="AT17" s="176" t="s">
        <v>331</v>
      </c>
      <c r="AU17" s="184" t="s">
        <v>336</v>
      </c>
      <c r="AV17" s="184" t="s">
        <v>329</v>
      </c>
      <c r="AW17" s="176" t="s">
        <v>330</v>
      </c>
      <c r="AX17" s="176" t="s">
        <v>331</v>
      </c>
      <c r="AY17" s="184" t="s">
        <v>694</v>
      </c>
      <c r="AZ17" s="184" t="s">
        <v>329</v>
      </c>
      <c r="BA17" s="176" t="s">
        <v>330</v>
      </c>
      <c r="BB17" s="176" t="s">
        <v>331</v>
      </c>
      <c r="BC17" s="176" t="s">
        <v>337</v>
      </c>
      <c r="BD17" s="176" t="s">
        <v>329</v>
      </c>
      <c r="BE17" s="176" t="s">
        <v>330</v>
      </c>
      <c r="BF17" s="176" t="s">
        <v>331</v>
      </c>
      <c r="BG17" s="176" t="s">
        <v>763</v>
      </c>
      <c r="BH17" s="176" t="s">
        <v>329</v>
      </c>
      <c r="BI17" s="176" t="s">
        <v>330</v>
      </c>
      <c r="BJ17" s="176" t="s">
        <v>331</v>
      </c>
      <c r="BK17" s="176" t="s">
        <v>338</v>
      </c>
      <c r="BL17" s="184" t="s">
        <v>329</v>
      </c>
      <c r="BM17" s="176" t="s">
        <v>330</v>
      </c>
      <c r="BN17" s="176" t="s">
        <v>331</v>
      </c>
      <c r="BO17" s="184" t="s">
        <v>339</v>
      </c>
      <c r="BP17" s="184" t="s">
        <v>329</v>
      </c>
      <c r="BQ17" s="176" t="s">
        <v>330</v>
      </c>
      <c r="BR17" s="176" t="s">
        <v>331</v>
      </c>
      <c r="BS17" s="176" t="s">
        <v>546</v>
      </c>
      <c r="BT17" s="184" t="s">
        <v>329</v>
      </c>
      <c r="BU17" s="176" t="s">
        <v>330</v>
      </c>
      <c r="BV17" s="176" t="s">
        <v>331</v>
      </c>
      <c r="BW17" s="176" t="s">
        <v>664</v>
      </c>
      <c r="BX17" s="185" t="s">
        <v>329</v>
      </c>
      <c r="BY17" s="176" t="s">
        <v>330</v>
      </c>
      <c r="BZ17" s="176" t="s">
        <v>331</v>
      </c>
      <c r="CA17" s="185" t="s">
        <v>663</v>
      </c>
      <c r="CB17" s="185" t="s">
        <v>329</v>
      </c>
      <c r="CC17" s="176" t="s">
        <v>330</v>
      </c>
      <c r="CD17" s="176" t="s">
        <v>331</v>
      </c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</row>
    <row r="18" spans="1:116" ht="54.75" customHeight="1" x14ac:dyDescent="0.25">
      <c r="A18" s="186"/>
      <c r="B18" s="178"/>
      <c r="C18" s="181">
        <f>Отчет!F79</f>
        <v>0</v>
      </c>
      <c r="D18" s="181">
        <f>Отчет!G79</f>
        <v>0</v>
      </c>
      <c r="E18" s="178">
        <f>Отчет!H79</f>
        <v>0</v>
      </c>
      <c r="F18" s="178">
        <f>Отчет!I79</f>
        <v>0</v>
      </c>
      <c r="G18" s="181">
        <f>Отчет!F80</f>
        <v>0</v>
      </c>
      <c r="H18" s="181">
        <f>Отчет!G80</f>
        <v>0</v>
      </c>
      <c r="I18" s="178">
        <f>Отчет!H80</f>
        <v>0</v>
      </c>
      <c r="J18" s="178">
        <f>Отчет!I80</f>
        <v>0</v>
      </c>
      <c r="K18" s="181">
        <f>Отчет!F81</f>
        <v>0</v>
      </c>
      <c r="L18" s="181">
        <f>Отчет!G81</f>
        <v>0</v>
      </c>
      <c r="M18" s="178">
        <f>Отчет!H81</f>
        <v>0</v>
      </c>
      <c r="N18" s="178">
        <f>Отчет!I81</f>
        <v>0</v>
      </c>
      <c r="O18" s="181">
        <f>Отчет!F82</f>
        <v>0</v>
      </c>
      <c r="P18" s="181">
        <f>Отчет!G82</f>
        <v>0</v>
      </c>
      <c r="Q18" s="178">
        <f>Отчет!H82</f>
        <v>0</v>
      </c>
      <c r="R18" s="178">
        <f>Отчет!I82</f>
        <v>0</v>
      </c>
      <c r="S18" s="181">
        <f>Отчет!F83</f>
        <v>0</v>
      </c>
      <c r="T18" s="181">
        <f>Отчет!G83</f>
        <v>0</v>
      </c>
      <c r="U18" s="178">
        <f>Отчет!H83</f>
        <v>0</v>
      </c>
      <c r="V18" s="178">
        <f>Отчет!I83</f>
        <v>0</v>
      </c>
      <c r="W18" s="181">
        <f>Отчет!F84</f>
        <v>0</v>
      </c>
      <c r="X18" s="181">
        <f>Отчет!G84</f>
        <v>0</v>
      </c>
      <c r="Y18" s="178">
        <f>Отчет!H84</f>
        <v>0</v>
      </c>
      <c r="Z18" s="178">
        <f>Отчет!I84</f>
        <v>0</v>
      </c>
      <c r="AA18" s="181">
        <f>Отчет!F85</f>
        <v>0</v>
      </c>
      <c r="AB18" s="181">
        <f>Отчет!G85</f>
        <v>0</v>
      </c>
      <c r="AC18" s="178">
        <f>Отчет!H85</f>
        <v>0</v>
      </c>
      <c r="AD18" s="178">
        <f>Отчет!I85</f>
        <v>0</v>
      </c>
      <c r="AE18" s="178">
        <f>Отчет!F90</f>
        <v>0</v>
      </c>
      <c r="AF18" s="181">
        <f>Отчет!G90</f>
        <v>0</v>
      </c>
      <c r="AG18" s="178">
        <f>Отчет!H90</f>
        <v>0</v>
      </c>
      <c r="AH18" s="178">
        <f>Отчет!I90</f>
        <v>0</v>
      </c>
      <c r="AI18" s="181">
        <f>Отчет!F91</f>
        <v>0</v>
      </c>
      <c r="AJ18" s="181">
        <f>Отчет!G91</f>
        <v>0</v>
      </c>
      <c r="AK18" s="178">
        <f>Отчет!H91</f>
        <v>0</v>
      </c>
      <c r="AL18" s="178">
        <f>Отчет!I91</f>
        <v>0</v>
      </c>
      <c r="AM18" s="181">
        <f>Отчет!F92</f>
        <v>0</v>
      </c>
      <c r="AN18" s="181">
        <f>Отчет!G92</f>
        <v>0</v>
      </c>
      <c r="AO18" s="178">
        <f>Отчет!H92</f>
        <v>0</v>
      </c>
      <c r="AP18" s="178">
        <f>Отчет!I92</f>
        <v>0</v>
      </c>
      <c r="AQ18" s="181">
        <f>Отчет!F93</f>
        <v>0</v>
      </c>
      <c r="AR18" s="181">
        <f>Отчет!G93</f>
        <v>0</v>
      </c>
      <c r="AS18" s="178">
        <f>Отчет!H93</f>
        <v>0</v>
      </c>
      <c r="AT18" s="178">
        <f>Отчет!I93</f>
        <v>0</v>
      </c>
      <c r="AU18" s="181">
        <f>Отчет!F94</f>
        <v>0</v>
      </c>
      <c r="AV18" s="181">
        <f>Отчет!G94</f>
        <v>0</v>
      </c>
      <c r="AW18" s="178">
        <f>Отчет!H94</f>
        <v>0</v>
      </c>
      <c r="AX18" s="178">
        <f>Отчет!I94</f>
        <v>0</v>
      </c>
      <c r="AY18" s="178">
        <f>Отчет!F95</f>
        <v>0</v>
      </c>
      <c r="AZ18" s="178">
        <f>Отчет!G95</f>
        <v>0</v>
      </c>
      <c r="BA18" s="178">
        <f>Отчет!H95</f>
        <v>0</v>
      </c>
      <c r="BB18" s="178">
        <f>Отчет!I95</f>
        <v>0</v>
      </c>
      <c r="BC18" s="181">
        <f>Отчет!F96</f>
        <v>0</v>
      </c>
      <c r="BD18" s="181">
        <f>Отчет!G96</f>
        <v>0</v>
      </c>
      <c r="BE18" s="178">
        <f>Отчет!H96</f>
        <v>0</v>
      </c>
      <c r="BF18" s="178">
        <f>Отчет!I96</f>
        <v>0</v>
      </c>
      <c r="BG18" s="178">
        <f>Отчет!F97</f>
        <v>0</v>
      </c>
      <c r="BH18" s="178">
        <f>Отчет!G97</f>
        <v>0</v>
      </c>
      <c r="BI18" s="178">
        <f>Отчет!H97</f>
        <v>0</v>
      </c>
      <c r="BJ18" s="178">
        <f>Отчет!I97</f>
        <v>0</v>
      </c>
      <c r="BK18" s="181">
        <f>Отчет!F98</f>
        <v>0</v>
      </c>
      <c r="BL18" s="181">
        <f>Отчет!G98</f>
        <v>0</v>
      </c>
      <c r="BM18" s="178">
        <f>Отчет!H98</f>
        <v>0</v>
      </c>
      <c r="BN18" s="178">
        <f>Отчет!I98</f>
        <v>0</v>
      </c>
      <c r="BO18" s="181">
        <f>Отчет!F99</f>
        <v>0</v>
      </c>
      <c r="BP18" s="181">
        <f>Отчет!G99</f>
        <v>0</v>
      </c>
      <c r="BQ18" s="178">
        <f>Отчет!H99</f>
        <v>0</v>
      </c>
      <c r="BR18" s="178">
        <f>Отчет!I99</f>
        <v>0</v>
      </c>
      <c r="BS18" s="181">
        <f>Отчет!F107</f>
        <v>0</v>
      </c>
      <c r="BT18" s="181">
        <f>Отчет!G107</f>
        <v>0</v>
      </c>
      <c r="BU18" s="178">
        <f>Отчет!H107</f>
        <v>0</v>
      </c>
      <c r="BV18" s="178">
        <f>Отчет!I107</f>
        <v>0</v>
      </c>
      <c r="BW18" s="182">
        <f>Отчет!F108</f>
        <v>0</v>
      </c>
      <c r="BX18" s="182">
        <f>Отчет!G108</f>
        <v>0</v>
      </c>
      <c r="BY18" s="182">
        <f>Отчет!H108</f>
        <v>0</v>
      </c>
      <c r="BZ18" s="182">
        <f>Отчет!I108</f>
        <v>0</v>
      </c>
      <c r="CA18" s="182">
        <f>Отчет!F86</f>
        <v>0</v>
      </c>
      <c r="CB18" s="182">
        <f>Отчет!G86</f>
        <v>0</v>
      </c>
      <c r="CC18" s="182">
        <f>Отчет!H86</f>
        <v>0</v>
      </c>
      <c r="CD18" s="182">
        <f>Отчет!I86</f>
        <v>0</v>
      </c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</row>
    <row r="19" spans="1:116" ht="45.75" customHeight="1" x14ac:dyDescent="0.25">
      <c r="A19" s="72"/>
      <c r="B19" s="187" t="s">
        <v>791</v>
      </c>
      <c r="C19" s="119"/>
      <c r="D19" s="119"/>
      <c r="E19" s="119"/>
      <c r="F19" s="119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</row>
    <row r="20" spans="1:116" x14ac:dyDescent="0.25">
      <c r="A20" s="72"/>
      <c r="B20" s="187" t="s">
        <v>720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</row>
    <row r="21" spans="1:116" ht="73.150000000000006" customHeight="1" x14ac:dyDescent="0.25">
      <c r="A21" s="72"/>
      <c r="B21" s="188" t="s">
        <v>58</v>
      </c>
      <c r="C21" s="176" t="s">
        <v>340</v>
      </c>
      <c r="D21" s="176" t="s">
        <v>341</v>
      </c>
      <c r="E21" s="176" t="s">
        <v>342</v>
      </c>
      <c r="F21" s="176" t="s">
        <v>343</v>
      </c>
      <c r="G21" s="176" t="s">
        <v>547</v>
      </c>
      <c r="H21" s="176" t="s">
        <v>548</v>
      </c>
      <c r="I21" s="176" t="s">
        <v>549</v>
      </c>
      <c r="J21" s="176" t="s">
        <v>550</v>
      </c>
      <c r="K21" s="176" t="s">
        <v>551</v>
      </c>
      <c r="L21" s="176" t="s">
        <v>552</v>
      </c>
      <c r="M21" s="176" t="s">
        <v>344</v>
      </c>
      <c r="N21" s="176" t="s">
        <v>553</v>
      </c>
      <c r="O21" s="176" t="s">
        <v>345</v>
      </c>
      <c r="P21" s="176" t="s">
        <v>346</v>
      </c>
      <c r="Q21" s="176" t="s">
        <v>554</v>
      </c>
      <c r="R21" s="176" t="s">
        <v>555</v>
      </c>
      <c r="S21" s="176" t="s">
        <v>800</v>
      </c>
      <c r="T21" s="176" t="s">
        <v>349</v>
      </c>
      <c r="U21" s="176" t="s">
        <v>350</v>
      </c>
      <c r="V21" s="176" t="s">
        <v>556</v>
      </c>
      <c r="W21" s="176" t="s">
        <v>351</v>
      </c>
      <c r="X21" s="176" t="s">
        <v>352</v>
      </c>
      <c r="Y21" s="176" t="s">
        <v>557</v>
      </c>
      <c r="Z21" s="176" t="s">
        <v>558</v>
      </c>
      <c r="AA21" s="189" t="s">
        <v>353</v>
      </c>
      <c r="AB21" s="189" t="s">
        <v>559</v>
      </c>
      <c r="AC21" s="189" t="s">
        <v>560</v>
      </c>
      <c r="AD21" s="189" t="s">
        <v>561</v>
      </c>
      <c r="AE21" s="189" t="s">
        <v>562</v>
      </c>
      <c r="AF21" s="189" t="s">
        <v>354</v>
      </c>
      <c r="AG21" s="190" t="s">
        <v>563</v>
      </c>
      <c r="AH21" s="190" t="s">
        <v>566</v>
      </c>
      <c r="AI21" s="191" t="s">
        <v>564</v>
      </c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</row>
    <row r="22" spans="1:116" ht="57.75" customHeight="1" x14ac:dyDescent="0.25">
      <c r="A22" s="74"/>
      <c r="B22" s="178"/>
      <c r="C22" s="178">
        <f>Отчет!H115</f>
        <v>0</v>
      </c>
      <c r="D22" s="178">
        <f>Отчет!H116</f>
        <v>0</v>
      </c>
      <c r="E22" s="178">
        <f>Отчет!H117</f>
        <v>0</v>
      </c>
      <c r="F22" s="178">
        <f>Отчет!H118</f>
        <v>0</v>
      </c>
      <c r="G22" s="178">
        <f>Отчет!H119</f>
        <v>0</v>
      </c>
      <c r="H22" s="178">
        <f>Отчет!H120</f>
        <v>0</v>
      </c>
      <c r="I22" s="178">
        <f>Отчет!H121</f>
        <v>0</v>
      </c>
      <c r="J22" s="178">
        <f>Отчет!H122</f>
        <v>0</v>
      </c>
      <c r="K22" s="178">
        <f>Отчет!H123</f>
        <v>0</v>
      </c>
      <c r="L22" s="178">
        <f>Отчет!H124</f>
        <v>0</v>
      </c>
      <c r="M22" s="178">
        <f>Отчет!H125</f>
        <v>0</v>
      </c>
      <c r="N22" s="178">
        <f>Отчет!H126</f>
        <v>0</v>
      </c>
      <c r="O22" s="178">
        <f>Отчет!H127</f>
        <v>0</v>
      </c>
      <c r="P22" s="178">
        <f>Отчет!H128</f>
        <v>0</v>
      </c>
      <c r="Q22" s="178">
        <f>Отчет!H129</f>
        <v>0</v>
      </c>
      <c r="R22" s="178">
        <f>Отчет!H130</f>
        <v>0</v>
      </c>
      <c r="S22" s="178">
        <f>Отчет!H131</f>
        <v>0</v>
      </c>
      <c r="T22" s="178">
        <f>Отчет!H132</f>
        <v>0</v>
      </c>
      <c r="U22" s="178">
        <f>Отчет!H133</f>
        <v>0</v>
      </c>
      <c r="V22" s="178">
        <f>Отчет!H134</f>
        <v>0</v>
      </c>
      <c r="W22" s="178">
        <f>Отчет!H135</f>
        <v>0</v>
      </c>
      <c r="X22" s="178">
        <f>Отчет!H136</f>
        <v>0</v>
      </c>
      <c r="Y22" s="178">
        <f>Отчет!H137</f>
        <v>0</v>
      </c>
      <c r="Z22" s="178">
        <f>Отчет!H138</f>
        <v>0</v>
      </c>
      <c r="AA22" s="178">
        <f>Отчет!H139</f>
        <v>0</v>
      </c>
      <c r="AB22" s="178">
        <f>Отчет!H140</f>
        <v>0</v>
      </c>
      <c r="AC22" s="178">
        <f>Отчет!H141</f>
        <v>0</v>
      </c>
      <c r="AD22" s="178">
        <f>Отчет!H142</f>
        <v>0</v>
      </c>
      <c r="AE22" s="178">
        <f>Отчет!H144</f>
        <v>0</v>
      </c>
      <c r="AF22" s="178">
        <f>Отчет!H145</f>
        <v>0</v>
      </c>
      <c r="AG22" s="182">
        <f>Отчет!H146</f>
        <v>0</v>
      </c>
      <c r="AH22" s="182">
        <f>Отчет!H147</f>
        <v>0</v>
      </c>
      <c r="AI22" s="182">
        <f>Отчет!H148</f>
        <v>0</v>
      </c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</row>
    <row r="23" spans="1:116" x14ac:dyDescent="0.25">
      <c r="A23" s="74"/>
      <c r="B23" s="192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</row>
    <row r="24" spans="1:116" x14ac:dyDescent="0.25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</row>
    <row r="25" spans="1:116" x14ac:dyDescent="0.25">
      <c r="A25" s="72"/>
      <c r="B25" s="183" t="s">
        <v>146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</row>
    <row r="26" spans="1:116" x14ac:dyDescent="0.2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</row>
    <row r="27" spans="1:116" x14ac:dyDescent="0.25">
      <c r="A27" s="72"/>
      <c r="B27" s="171" t="s">
        <v>355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</row>
    <row r="28" spans="1:116" x14ac:dyDescent="0.25">
      <c r="A28" s="72"/>
      <c r="B28" s="194" t="s">
        <v>356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</row>
    <row r="29" spans="1:116" x14ac:dyDescent="0.25">
      <c r="A29" s="72"/>
      <c r="B29" s="195" t="s">
        <v>10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</row>
    <row r="30" spans="1:116" ht="101.45" customHeight="1" x14ac:dyDescent="0.25">
      <c r="A30" s="180"/>
      <c r="B30" s="175" t="s">
        <v>58</v>
      </c>
      <c r="C30" s="176" t="s">
        <v>789</v>
      </c>
      <c r="D30" s="176" t="s">
        <v>790</v>
      </c>
      <c r="E30" s="176" t="s">
        <v>359</v>
      </c>
      <c r="F30" s="176" t="s">
        <v>360</v>
      </c>
      <c r="G30" s="176" t="s">
        <v>361</v>
      </c>
      <c r="H30" s="176" t="s">
        <v>362</v>
      </c>
      <c r="I30" s="176" t="s">
        <v>363</v>
      </c>
      <c r="J30" s="176" t="s">
        <v>364</v>
      </c>
      <c r="K30" s="176" t="s">
        <v>365</v>
      </c>
      <c r="L30" s="176" t="s">
        <v>764</v>
      </c>
      <c r="M30" s="176" t="s">
        <v>366</v>
      </c>
      <c r="N30" s="176" t="s">
        <v>367</v>
      </c>
      <c r="O30" s="176" t="s">
        <v>368</v>
      </c>
      <c r="P30" s="176" t="s">
        <v>369</v>
      </c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</row>
    <row r="31" spans="1:116" ht="54.75" customHeight="1" x14ac:dyDescent="0.25">
      <c r="A31" s="186"/>
      <c r="B31" s="178"/>
      <c r="C31" s="178">
        <f>Отчет!I157</f>
        <v>0</v>
      </c>
      <c r="D31" s="178">
        <f>Отчет!I158</f>
        <v>0</v>
      </c>
      <c r="E31" s="178">
        <f>Отчет!I159</f>
        <v>0</v>
      </c>
      <c r="F31" s="178">
        <f>Отчет!I160</f>
        <v>0</v>
      </c>
      <c r="G31" s="178">
        <f>Отчет!I161</f>
        <v>0</v>
      </c>
      <c r="H31" s="178">
        <f>Отчет!I162</f>
        <v>0</v>
      </c>
      <c r="I31" s="178">
        <f>Отчет!I163</f>
        <v>0</v>
      </c>
      <c r="J31" s="178">
        <f>Отчет!I164</f>
        <v>0</v>
      </c>
      <c r="K31" s="178">
        <f>Отчет!I165</f>
        <v>0</v>
      </c>
      <c r="L31" s="178">
        <f>Отчет!I166</f>
        <v>0</v>
      </c>
      <c r="M31" s="178">
        <f>Отчет!I167</f>
        <v>0</v>
      </c>
      <c r="N31" s="178">
        <f>Отчет!I168</f>
        <v>0</v>
      </c>
      <c r="O31" s="178">
        <f>Отчет!I173</f>
        <v>0</v>
      </c>
      <c r="P31" s="178">
        <f>Отчет!I174</f>
        <v>0</v>
      </c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</row>
    <row r="32" spans="1:116" x14ac:dyDescent="0.25">
      <c r="A32" s="72"/>
      <c r="B32" s="72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 t="s">
        <v>370</v>
      </c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</row>
    <row r="33" spans="1:115" x14ac:dyDescent="0.25">
      <c r="A33" s="72"/>
      <c r="B33" s="626" t="s">
        <v>11</v>
      </c>
      <c r="C33" s="62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</row>
    <row r="34" spans="1:115" ht="98.45" customHeight="1" x14ac:dyDescent="0.25">
      <c r="A34" s="72"/>
      <c r="B34" s="188" t="str">
        <f>[1]Отчет!$A$53</f>
        <v>Полное наименование организации</v>
      </c>
      <c r="C34" s="176" t="s">
        <v>357</v>
      </c>
      <c r="D34" s="176" t="s">
        <v>358</v>
      </c>
      <c r="E34" s="176" t="s">
        <v>359</v>
      </c>
      <c r="F34" s="176" t="s">
        <v>360</v>
      </c>
      <c r="G34" s="176" t="s">
        <v>361</v>
      </c>
      <c r="H34" s="176" t="s">
        <v>362</v>
      </c>
      <c r="I34" s="176" t="s">
        <v>363</v>
      </c>
      <c r="J34" s="176" t="s">
        <v>364</v>
      </c>
      <c r="K34" s="176" t="s">
        <v>365</v>
      </c>
      <c r="L34" s="176" t="s">
        <v>764</v>
      </c>
      <c r="M34" s="176" t="s">
        <v>366</v>
      </c>
      <c r="N34" s="176" t="s">
        <v>367</v>
      </c>
      <c r="O34" s="196"/>
      <c r="P34" s="196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</row>
    <row r="35" spans="1:115" ht="54" customHeight="1" x14ac:dyDescent="0.25">
      <c r="A35" s="186"/>
      <c r="B35" s="178"/>
      <c r="C35" s="178">
        <f>Отчет!J157</f>
        <v>0</v>
      </c>
      <c r="D35" s="178">
        <f>Отчет!J158</f>
        <v>0</v>
      </c>
      <c r="E35" s="178">
        <f>Отчет!J159</f>
        <v>0</v>
      </c>
      <c r="F35" s="178">
        <f>Отчет!J160</f>
        <v>0</v>
      </c>
      <c r="G35" s="178">
        <f>Отчет!J161</f>
        <v>0</v>
      </c>
      <c r="H35" s="178">
        <f>Отчет!J162</f>
        <v>0</v>
      </c>
      <c r="I35" s="178">
        <f>Отчет!J163</f>
        <v>0</v>
      </c>
      <c r="J35" s="178">
        <f>Отчет!J164</f>
        <v>0</v>
      </c>
      <c r="K35" s="178">
        <f>Отчет!J165</f>
        <v>0</v>
      </c>
      <c r="L35" s="178">
        <f>Отчет!J166</f>
        <v>0</v>
      </c>
      <c r="M35" s="178">
        <f>Отчет!J167</f>
        <v>0</v>
      </c>
      <c r="N35" s="178">
        <f>Отчет!J168</f>
        <v>0</v>
      </c>
      <c r="O35" s="74"/>
      <c r="P35" s="74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</row>
    <row r="36" spans="1:115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</row>
    <row r="37" spans="1:115" x14ac:dyDescent="0.25">
      <c r="A37" s="72"/>
      <c r="B37" s="171" t="s">
        <v>371</v>
      </c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</row>
    <row r="38" spans="1:115" x14ac:dyDescent="0.25">
      <c r="A38" s="72"/>
      <c r="B38" s="194" t="s">
        <v>372</v>
      </c>
      <c r="C38" s="72"/>
      <c r="D38" s="72"/>
      <c r="E38" s="72"/>
      <c r="F38" s="72"/>
      <c r="G38" s="72"/>
      <c r="H38" s="72"/>
      <c r="I38" s="194"/>
      <c r="J38" s="194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</row>
    <row r="39" spans="1:115" ht="83.45" customHeight="1" x14ac:dyDescent="0.25">
      <c r="A39" s="72"/>
      <c r="B39" s="175" t="s">
        <v>58</v>
      </c>
      <c r="C39" s="176" t="s">
        <v>373</v>
      </c>
      <c r="D39" s="176" t="s">
        <v>354</v>
      </c>
      <c r="E39" s="176" t="s">
        <v>374</v>
      </c>
      <c r="F39" s="176" t="s">
        <v>375</v>
      </c>
      <c r="G39" s="176" t="s">
        <v>376</v>
      </c>
      <c r="H39" s="176" t="s">
        <v>377</v>
      </c>
      <c r="I39" s="176" t="s">
        <v>378</v>
      </c>
      <c r="J39" s="176" t="s">
        <v>379</v>
      </c>
      <c r="K39" s="176" t="s">
        <v>380</v>
      </c>
      <c r="L39" s="176" t="s">
        <v>381</v>
      </c>
      <c r="M39" s="176" t="s">
        <v>348</v>
      </c>
      <c r="N39" s="176" t="s">
        <v>382</v>
      </c>
      <c r="O39" s="176" t="s">
        <v>383</v>
      </c>
      <c r="P39" s="176" t="s">
        <v>384</v>
      </c>
      <c r="Q39" s="176" t="s">
        <v>385</v>
      </c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</row>
    <row r="40" spans="1:115" ht="59.25" customHeight="1" x14ac:dyDescent="0.25">
      <c r="A40" s="186"/>
      <c r="B40" s="178"/>
      <c r="C40" s="178">
        <f>Отчет!I181</f>
        <v>0</v>
      </c>
      <c r="D40" s="178">
        <f>Отчет!I182</f>
        <v>0</v>
      </c>
      <c r="E40" s="178">
        <f>Отчет!I183</f>
        <v>0</v>
      </c>
      <c r="F40" s="178">
        <f>Отчет!I184</f>
        <v>0</v>
      </c>
      <c r="G40" s="178">
        <f>Отчет!I190</f>
        <v>0</v>
      </c>
      <c r="H40" s="178">
        <f>Отчет!I191</f>
        <v>0</v>
      </c>
      <c r="I40" s="178">
        <f>Отчет!I192</f>
        <v>0</v>
      </c>
      <c r="J40" s="178">
        <f>Отчет!I193</f>
        <v>0</v>
      </c>
      <c r="K40" s="178">
        <f>Отчет!I194</f>
        <v>0</v>
      </c>
      <c r="L40" s="178">
        <f>Отчет!I195</f>
        <v>0</v>
      </c>
      <c r="M40" s="178">
        <f>Отчет!I196</f>
        <v>0</v>
      </c>
      <c r="N40" s="178">
        <f>Отчет!I197</f>
        <v>0</v>
      </c>
      <c r="O40" s="178">
        <f>Отчет!I198</f>
        <v>0</v>
      </c>
      <c r="P40" s="178">
        <f>Отчет!I199</f>
        <v>0</v>
      </c>
      <c r="Q40" s="178">
        <f>Отчет!I200</f>
        <v>0</v>
      </c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</row>
    <row r="41" spans="1:115" x14ac:dyDescent="0.25">
      <c r="A41" s="72"/>
      <c r="B41" s="194"/>
      <c r="C41" s="72"/>
      <c r="D41" s="72"/>
      <c r="E41" s="72"/>
      <c r="F41" s="72"/>
      <c r="G41" s="72"/>
      <c r="H41" s="72"/>
      <c r="I41" s="194"/>
      <c r="J41" s="194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</row>
    <row r="42" spans="1:115" x14ac:dyDescent="0.25">
      <c r="A42" s="72"/>
      <c r="B42" s="171" t="s">
        <v>705</v>
      </c>
      <c r="C42" s="119"/>
      <c r="D42" s="119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</row>
    <row r="43" spans="1:115" x14ac:dyDescent="0.25">
      <c r="A43" s="72"/>
      <c r="B43" s="194" t="s">
        <v>386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</row>
    <row r="44" spans="1:115" ht="89.45" customHeight="1" x14ac:dyDescent="0.25">
      <c r="A44" s="180"/>
      <c r="B44" s="622" t="s">
        <v>58</v>
      </c>
      <c r="C44" s="602" t="s">
        <v>271</v>
      </c>
      <c r="D44" s="602"/>
      <c r="E44" s="602" t="s">
        <v>424</v>
      </c>
      <c r="F44" s="602"/>
      <c r="G44" s="602" t="s">
        <v>425</v>
      </c>
      <c r="H44" s="602"/>
      <c r="I44" s="602" t="s">
        <v>426</v>
      </c>
      <c r="J44" s="602"/>
      <c r="K44" s="602" t="s">
        <v>427</v>
      </c>
      <c r="L44" s="602"/>
      <c r="M44" s="602" t="s">
        <v>428</v>
      </c>
      <c r="N44" s="602"/>
      <c r="O44" s="602" t="s">
        <v>578</v>
      </c>
      <c r="P44" s="602"/>
      <c r="Q44" s="213"/>
      <c r="R44" s="213"/>
      <c r="S44" s="214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  <c r="CS44" s="180"/>
      <c r="CT44" s="180"/>
      <c r="CU44" s="180"/>
      <c r="CV44" s="180"/>
      <c r="CW44" s="180"/>
      <c r="CX44" s="180"/>
      <c r="CY44" s="180"/>
      <c r="CZ44" s="180"/>
      <c r="DA44" s="180"/>
      <c r="DB44" s="180"/>
      <c r="DC44" s="180"/>
      <c r="DD44" s="180"/>
      <c r="DE44" s="180"/>
      <c r="DF44" s="180"/>
      <c r="DG44" s="180"/>
      <c r="DH44" s="180"/>
      <c r="DI44" s="180"/>
      <c r="DJ44" s="180"/>
    </row>
    <row r="45" spans="1:115" ht="87.6" customHeight="1" x14ac:dyDescent="0.25">
      <c r="A45" s="72"/>
      <c r="B45" s="622"/>
      <c r="C45" s="176" t="s">
        <v>415</v>
      </c>
      <c r="D45" s="176" t="s">
        <v>429</v>
      </c>
      <c r="E45" s="176" t="s">
        <v>415</v>
      </c>
      <c r="F45" s="176" t="s">
        <v>429</v>
      </c>
      <c r="G45" s="176" t="s">
        <v>415</v>
      </c>
      <c r="H45" s="176" t="s">
        <v>429</v>
      </c>
      <c r="I45" s="176" t="s">
        <v>415</v>
      </c>
      <c r="J45" s="176" t="s">
        <v>429</v>
      </c>
      <c r="K45" s="176" t="s">
        <v>415</v>
      </c>
      <c r="L45" s="176" t="s">
        <v>429</v>
      </c>
      <c r="M45" s="176" t="s">
        <v>415</v>
      </c>
      <c r="N45" s="176" t="s">
        <v>430</v>
      </c>
      <c r="O45" s="176" t="s">
        <v>415</v>
      </c>
      <c r="P45" s="176" t="s">
        <v>430</v>
      </c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</row>
    <row r="46" spans="1:115" ht="52.5" customHeight="1" x14ac:dyDescent="0.25">
      <c r="A46" s="186"/>
      <c r="B46" s="178"/>
      <c r="C46" s="182">
        <f>Отчет!I212</f>
        <v>0</v>
      </c>
      <c r="D46" s="182">
        <f>Отчет!J212</f>
        <v>0</v>
      </c>
      <c r="E46" s="182">
        <f>Отчет!I208</f>
        <v>0</v>
      </c>
      <c r="F46" s="182">
        <f>Отчет!J208</f>
        <v>0</v>
      </c>
      <c r="G46" s="182">
        <f>Отчет!I209</f>
        <v>0</v>
      </c>
      <c r="H46" s="182">
        <f>Отчет!J209</f>
        <v>0</v>
      </c>
      <c r="I46" s="182">
        <f>Отчет!I210</f>
        <v>0</v>
      </c>
      <c r="J46" s="182">
        <f>Отчет!J210</f>
        <v>0</v>
      </c>
      <c r="K46" s="182">
        <f>Отчет!I211</f>
        <v>0</v>
      </c>
      <c r="L46" s="182">
        <f>Отчет!J211</f>
        <v>0</v>
      </c>
      <c r="M46" s="182">
        <f>Отчет!H216</f>
        <v>0</v>
      </c>
      <c r="N46" s="182">
        <f>Отчет!I216</f>
        <v>0</v>
      </c>
      <c r="O46" s="182">
        <f>Отчет!H217</f>
        <v>0</v>
      </c>
      <c r="P46" s="182">
        <f>Отчет!I217</f>
        <v>0</v>
      </c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</row>
    <row r="47" spans="1:115" x14ac:dyDescent="0.25">
      <c r="A47" s="72"/>
      <c r="B47" s="194"/>
      <c r="C47" s="72"/>
      <c r="D47" s="72"/>
      <c r="E47" s="72"/>
      <c r="F47" s="72"/>
      <c r="G47" s="72"/>
      <c r="H47" s="72"/>
      <c r="I47" s="194"/>
      <c r="J47" s="194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</row>
    <row r="48" spans="1:115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</row>
    <row r="49" spans="1:118" x14ac:dyDescent="0.25">
      <c r="A49" s="72"/>
      <c r="B49" s="171" t="s">
        <v>765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19"/>
      <c r="O49" s="119"/>
      <c r="P49" s="119"/>
      <c r="Q49" s="119"/>
      <c r="R49" s="119"/>
      <c r="S49" s="119"/>
      <c r="T49" s="119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</row>
    <row r="50" spans="1:118" x14ac:dyDescent="0.25">
      <c r="A50" s="72"/>
      <c r="B50" s="194" t="s">
        <v>766</v>
      </c>
      <c r="C50" s="72"/>
      <c r="D50" s="72"/>
      <c r="E50" s="194"/>
      <c r="F50" s="194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</row>
    <row r="51" spans="1:118" ht="45" customHeight="1" x14ac:dyDescent="0.25">
      <c r="A51" s="72"/>
      <c r="B51" s="610" t="s">
        <v>58</v>
      </c>
      <c r="C51" s="623" t="s">
        <v>387</v>
      </c>
      <c r="D51" s="624"/>
      <c r="E51" s="625"/>
      <c r="F51" s="623" t="s">
        <v>388</v>
      </c>
      <c r="G51" s="624"/>
      <c r="H51" s="625"/>
      <c r="I51" s="623" t="s">
        <v>389</v>
      </c>
      <c r="J51" s="624"/>
      <c r="K51" s="624"/>
      <c r="L51" s="623" t="s">
        <v>390</v>
      </c>
      <c r="M51" s="624"/>
      <c r="N51" s="624"/>
      <c r="O51" s="623" t="s">
        <v>665</v>
      </c>
      <c r="P51" s="624"/>
      <c r="Q51" s="625"/>
      <c r="R51" s="623" t="s">
        <v>391</v>
      </c>
      <c r="S51" s="624"/>
      <c r="T51" s="625"/>
      <c r="U51" s="623" t="s">
        <v>392</v>
      </c>
      <c r="V51" s="624"/>
      <c r="W51" s="624"/>
      <c r="X51" s="621" t="s">
        <v>393</v>
      </c>
      <c r="Y51" s="621"/>
      <c r="Z51" s="621"/>
      <c r="AA51" s="220"/>
      <c r="AB51" s="220"/>
      <c r="AC51" s="220"/>
      <c r="AD51" s="220"/>
      <c r="AE51" s="221"/>
      <c r="AF51" s="221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</row>
    <row r="52" spans="1:118" ht="85.9" customHeight="1" x14ac:dyDescent="0.25">
      <c r="A52" s="197"/>
      <c r="B52" s="611"/>
      <c r="C52" s="176" t="s">
        <v>394</v>
      </c>
      <c r="D52" s="176" t="s">
        <v>395</v>
      </c>
      <c r="E52" s="176" t="s">
        <v>396</v>
      </c>
      <c r="F52" s="176" t="s">
        <v>394</v>
      </c>
      <c r="G52" s="176" t="s">
        <v>395</v>
      </c>
      <c r="H52" s="176" t="s">
        <v>396</v>
      </c>
      <c r="I52" s="176" t="s">
        <v>394</v>
      </c>
      <c r="J52" s="176" t="s">
        <v>395</v>
      </c>
      <c r="K52" s="176" t="s">
        <v>396</v>
      </c>
      <c r="L52" s="176" t="s">
        <v>394</v>
      </c>
      <c r="M52" s="176" t="s">
        <v>395</v>
      </c>
      <c r="N52" s="176" t="s">
        <v>396</v>
      </c>
      <c r="O52" s="176" t="s">
        <v>394</v>
      </c>
      <c r="P52" s="176" t="s">
        <v>395</v>
      </c>
      <c r="Q52" s="176" t="s">
        <v>396</v>
      </c>
      <c r="R52" s="176" t="s">
        <v>394</v>
      </c>
      <c r="S52" s="176" t="s">
        <v>395</v>
      </c>
      <c r="T52" s="176" t="s">
        <v>396</v>
      </c>
      <c r="U52" s="176" t="s">
        <v>394</v>
      </c>
      <c r="V52" s="176" t="s">
        <v>395</v>
      </c>
      <c r="W52" s="176" t="s">
        <v>396</v>
      </c>
      <c r="X52" s="201" t="s">
        <v>394</v>
      </c>
      <c r="Y52" s="201" t="s">
        <v>395</v>
      </c>
      <c r="Z52" s="201" t="s">
        <v>396</v>
      </c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7"/>
      <c r="DB52" s="197"/>
      <c r="DC52" s="197"/>
      <c r="DD52" s="197"/>
      <c r="DE52" s="197"/>
      <c r="DF52" s="197"/>
      <c r="DG52" s="197"/>
      <c r="DH52" s="197"/>
      <c r="DI52" s="197"/>
    </row>
    <row r="53" spans="1:118" ht="55.5" customHeight="1" x14ac:dyDescent="0.25">
      <c r="A53" s="186"/>
      <c r="B53" s="178"/>
      <c r="C53" s="182">
        <f>Отчет!H238</f>
        <v>0</v>
      </c>
      <c r="D53" s="182">
        <f>Отчет!I238</f>
        <v>0</v>
      </c>
      <c r="E53" s="182">
        <f>Отчет!J238</f>
        <v>0</v>
      </c>
      <c r="F53" s="182">
        <f>Отчет!H230</f>
        <v>0</v>
      </c>
      <c r="G53" s="182">
        <f>Отчет!I230</f>
        <v>0</v>
      </c>
      <c r="H53" s="182">
        <f>Отчет!J230</f>
        <v>0</v>
      </c>
      <c r="I53" s="182">
        <f>Отчет!H231</f>
        <v>0</v>
      </c>
      <c r="J53" s="182">
        <f>Отчет!I231</f>
        <v>0</v>
      </c>
      <c r="K53" s="182" t="s">
        <v>150</v>
      </c>
      <c r="L53" s="182">
        <f>Отчет!H232</f>
        <v>0</v>
      </c>
      <c r="M53" s="182">
        <f>Отчет!I232</f>
        <v>0</v>
      </c>
      <c r="N53" s="182">
        <f>Отчет!J232</f>
        <v>0</v>
      </c>
      <c r="O53" s="182">
        <f>Отчет!H233</f>
        <v>0</v>
      </c>
      <c r="P53" s="182">
        <f>Отчет!I233</f>
        <v>0</v>
      </c>
      <c r="Q53" s="182">
        <f>Отчет!J233</f>
        <v>0</v>
      </c>
      <c r="R53" s="182">
        <f>Отчет!H235</f>
        <v>0</v>
      </c>
      <c r="S53" s="182">
        <f>Отчет!I235</f>
        <v>0</v>
      </c>
      <c r="T53" s="182">
        <f>Отчет!J235</f>
        <v>0</v>
      </c>
      <c r="U53" s="182">
        <f>Отчет!H236</f>
        <v>0</v>
      </c>
      <c r="V53" s="182">
        <f>Отчет!I236</f>
        <v>0</v>
      </c>
      <c r="W53" s="182">
        <f>Отчет!J236</f>
        <v>0</v>
      </c>
      <c r="X53" s="182">
        <f>Отчет!H237</f>
        <v>0</v>
      </c>
      <c r="Y53" s="182">
        <f>Отчет!I237</f>
        <v>0</v>
      </c>
      <c r="Z53" s="182">
        <f>Отчет!J237</f>
        <v>0</v>
      </c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</row>
    <row r="54" spans="1:118" x14ac:dyDescent="0.25">
      <c r="A54" s="186"/>
      <c r="B54" s="192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</row>
    <row r="55" spans="1:118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</row>
    <row r="56" spans="1:118" x14ac:dyDescent="0.25">
      <c r="A56" s="72"/>
      <c r="B56" s="171" t="s">
        <v>708</v>
      </c>
      <c r="C56" s="119"/>
      <c r="D56" s="119"/>
      <c r="E56" s="119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</row>
    <row r="57" spans="1:118" x14ac:dyDescent="0.25">
      <c r="A57" s="72"/>
      <c r="B57" s="194" t="s">
        <v>767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</row>
    <row r="58" spans="1:118" ht="79.150000000000006" customHeight="1" x14ac:dyDescent="0.25">
      <c r="A58" s="196"/>
      <c r="B58" s="610" t="s">
        <v>58</v>
      </c>
      <c r="C58" s="602" t="s">
        <v>397</v>
      </c>
      <c r="D58" s="602"/>
      <c r="E58" s="176" t="s">
        <v>347</v>
      </c>
      <c r="F58" s="176" t="s">
        <v>398</v>
      </c>
      <c r="G58" s="176" t="s">
        <v>324</v>
      </c>
      <c r="H58" s="176" t="s">
        <v>398</v>
      </c>
      <c r="I58" s="605" t="s">
        <v>399</v>
      </c>
      <c r="J58" s="607"/>
      <c r="K58" s="176" t="s">
        <v>400</v>
      </c>
      <c r="L58" s="176" t="s">
        <v>398</v>
      </c>
      <c r="M58" s="605" t="s">
        <v>401</v>
      </c>
      <c r="N58" s="607"/>
      <c r="O58" s="605" t="s">
        <v>402</v>
      </c>
      <c r="P58" s="607"/>
      <c r="Q58" s="613" t="s">
        <v>403</v>
      </c>
      <c r="R58" s="614"/>
      <c r="S58" s="605" t="s">
        <v>404</v>
      </c>
      <c r="T58" s="607"/>
      <c r="U58" s="605" t="s">
        <v>405</v>
      </c>
      <c r="V58" s="607"/>
      <c r="W58" s="613" t="s">
        <v>768</v>
      </c>
      <c r="X58" s="614"/>
      <c r="Y58" s="613" t="s">
        <v>769</v>
      </c>
      <c r="Z58" s="614"/>
      <c r="AA58" s="605" t="s">
        <v>406</v>
      </c>
      <c r="AB58" s="607"/>
      <c r="AC58" s="605" t="s">
        <v>407</v>
      </c>
      <c r="AD58" s="607"/>
      <c r="AE58" s="605" t="s">
        <v>802</v>
      </c>
      <c r="AF58" s="607"/>
      <c r="AG58" s="605" t="s">
        <v>408</v>
      </c>
      <c r="AH58" s="607"/>
      <c r="AI58" s="605" t="s">
        <v>770</v>
      </c>
      <c r="AJ58" s="607"/>
      <c r="AK58" s="605" t="s">
        <v>409</v>
      </c>
      <c r="AL58" s="607"/>
      <c r="AM58" s="613" t="s">
        <v>410</v>
      </c>
      <c r="AN58" s="614"/>
      <c r="AO58" s="605" t="s">
        <v>411</v>
      </c>
      <c r="AP58" s="607"/>
      <c r="AQ58" s="199" t="s">
        <v>412</v>
      </c>
      <c r="AR58" s="200" t="s">
        <v>413</v>
      </c>
      <c r="AS58" s="602" t="s">
        <v>414</v>
      </c>
      <c r="AT58" s="602"/>
      <c r="AU58" s="213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</row>
    <row r="59" spans="1:118" ht="66.599999999999994" customHeight="1" x14ac:dyDescent="0.25">
      <c r="A59" s="196"/>
      <c r="B59" s="611"/>
      <c r="C59" s="176" t="s">
        <v>415</v>
      </c>
      <c r="D59" s="176" t="s">
        <v>416</v>
      </c>
      <c r="E59" s="176" t="s">
        <v>415</v>
      </c>
      <c r="F59" s="176" t="s">
        <v>415</v>
      </c>
      <c r="G59" s="176" t="s">
        <v>415</v>
      </c>
      <c r="H59" s="176" t="s">
        <v>415</v>
      </c>
      <c r="I59" s="176" t="s">
        <v>415</v>
      </c>
      <c r="J59" s="176" t="s">
        <v>416</v>
      </c>
      <c r="K59" s="176" t="s">
        <v>415</v>
      </c>
      <c r="L59" s="176" t="s">
        <v>415</v>
      </c>
      <c r="M59" s="176" t="s">
        <v>415</v>
      </c>
      <c r="N59" s="176" t="s">
        <v>416</v>
      </c>
      <c r="O59" s="176" t="s">
        <v>415</v>
      </c>
      <c r="P59" s="176" t="s">
        <v>416</v>
      </c>
      <c r="Q59" s="176" t="s">
        <v>415</v>
      </c>
      <c r="R59" s="176" t="s">
        <v>416</v>
      </c>
      <c r="S59" s="176" t="s">
        <v>415</v>
      </c>
      <c r="T59" s="176" t="s">
        <v>416</v>
      </c>
      <c r="U59" s="176" t="s">
        <v>415</v>
      </c>
      <c r="V59" s="176" t="s">
        <v>416</v>
      </c>
      <c r="W59" s="176" t="s">
        <v>415</v>
      </c>
      <c r="X59" s="176" t="s">
        <v>416</v>
      </c>
      <c r="Y59" s="176" t="s">
        <v>415</v>
      </c>
      <c r="Z59" s="176" t="s">
        <v>416</v>
      </c>
      <c r="AA59" s="176" t="s">
        <v>415</v>
      </c>
      <c r="AB59" s="176" t="s">
        <v>416</v>
      </c>
      <c r="AC59" s="176" t="s">
        <v>415</v>
      </c>
      <c r="AD59" s="176" t="s">
        <v>416</v>
      </c>
      <c r="AE59" s="264" t="s">
        <v>803</v>
      </c>
      <c r="AF59" s="176" t="s">
        <v>416</v>
      </c>
      <c r="AG59" s="176" t="s">
        <v>415</v>
      </c>
      <c r="AH59" s="176" t="s">
        <v>416</v>
      </c>
      <c r="AI59" s="176" t="s">
        <v>415</v>
      </c>
      <c r="AJ59" s="176" t="s">
        <v>416</v>
      </c>
      <c r="AK59" s="176" t="s">
        <v>415</v>
      </c>
      <c r="AL59" s="176" t="s">
        <v>416</v>
      </c>
      <c r="AM59" s="176" t="s">
        <v>415</v>
      </c>
      <c r="AN59" s="176" t="s">
        <v>416</v>
      </c>
      <c r="AO59" s="176" t="s">
        <v>415</v>
      </c>
      <c r="AP59" s="176" t="s">
        <v>416</v>
      </c>
      <c r="AQ59" s="176" t="s">
        <v>415</v>
      </c>
      <c r="AR59" s="176" t="s">
        <v>415</v>
      </c>
      <c r="AS59" s="176" t="s">
        <v>415</v>
      </c>
      <c r="AT59" s="176" t="s">
        <v>416</v>
      </c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</row>
    <row r="60" spans="1:118" ht="58.5" customHeight="1" x14ac:dyDescent="0.25">
      <c r="A60" s="74"/>
      <c r="B60" s="178"/>
      <c r="C60" s="178">
        <f>Отчет!H245</f>
        <v>0</v>
      </c>
      <c r="D60" s="178">
        <f>Отчет!J245</f>
        <v>0</v>
      </c>
      <c r="E60" s="178">
        <f>Отчет!H246</f>
        <v>0</v>
      </c>
      <c r="F60" s="178">
        <f>Отчет!H247</f>
        <v>0</v>
      </c>
      <c r="G60" s="178">
        <f>Отчет!H248</f>
        <v>0</v>
      </c>
      <c r="H60" s="178">
        <f>Отчет!H249</f>
        <v>0</v>
      </c>
      <c r="I60" s="178">
        <f>Отчет!H250</f>
        <v>0</v>
      </c>
      <c r="J60" s="178">
        <f>Отчет!J250</f>
        <v>0</v>
      </c>
      <c r="K60" s="178">
        <f>Отчет!H251</f>
        <v>0</v>
      </c>
      <c r="L60" s="178">
        <f>Отчет!H252</f>
        <v>0</v>
      </c>
      <c r="M60" s="178">
        <f>Отчет!H253</f>
        <v>0</v>
      </c>
      <c r="N60" s="178">
        <f>Отчет!J253</f>
        <v>0</v>
      </c>
      <c r="O60" s="178">
        <f>Отчет!H254</f>
        <v>0</v>
      </c>
      <c r="P60" s="178">
        <f>Отчет!J254</f>
        <v>0</v>
      </c>
      <c r="Q60" s="178">
        <f>Отчет!H255</f>
        <v>0</v>
      </c>
      <c r="R60" s="178">
        <f>Отчет!J255</f>
        <v>0</v>
      </c>
      <c r="S60" s="178">
        <f>Отчет!H256</f>
        <v>0</v>
      </c>
      <c r="T60" s="178">
        <f>Отчет!J256</f>
        <v>0</v>
      </c>
      <c r="U60" s="178">
        <f>SUM(Отчет!H257:H258)</f>
        <v>0</v>
      </c>
      <c r="V60" s="178">
        <f>SUM(Отчет!J257:J258)</f>
        <v>0</v>
      </c>
      <c r="W60" s="178">
        <f>Отчет!H259</f>
        <v>0</v>
      </c>
      <c r="X60" s="178">
        <f>Отчет!J259</f>
        <v>0</v>
      </c>
      <c r="Y60" s="178">
        <f>Отчет!H260</f>
        <v>0</v>
      </c>
      <c r="Z60" s="178">
        <f>Отчет!J260</f>
        <v>0</v>
      </c>
      <c r="AA60" s="178">
        <f>Отчет!H261</f>
        <v>0</v>
      </c>
      <c r="AB60" s="178">
        <f>Отчет!J261</f>
        <v>0</v>
      </c>
      <c r="AC60" s="178">
        <f>Отчет!H262</f>
        <v>0</v>
      </c>
      <c r="AD60" s="178">
        <f>Отчет!J262</f>
        <v>0</v>
      </c>
      <c r="AE60" s="178">
        <f>Отчет!H263</f>
        <v>0</v>
      </c>
      <c r="AF60" s="178">
        <f>Отчет!J263</f>
        <v>0</v>
      </c>
      <c r="AG60" s="178">
        <f>Отчет!H264</f>
        <v>0</v>
      </c>
      <c r="AH60" s="178">
        <f>Отчет!J264</f>
        <v>0</v>
      </c>
      <c r="AI60" s="178">
        <f>Отчет!H265</f>
        <v>0</v>
      </c>
      <c r="AJ60" s="178">
        <f>Отчет!J265</f>
        <v>0</v>
      </c>
      <c r="AK60" s="178">
        <f>Отчет!H266</f>
        <v>0</v>
      </c>
      <c r="AL60" s="178">
        <f>Отчет!J266</f>
        <v>0</v>
      </c>
      <c r="AM60" s="178">
        <f>Отчет!H267</f>
        <v>0</v>
      </c>
      <c r="AN60" s="178">
        <f>Отчет!J267</f>
        <v>0</v>
      </c>
      <c r="AO60" s="178">
        <f>Отчет!H268</f>
        <v>0</v>
      </c>
      <c r="AP60" s="178">
        <f>Отчет!J268</f>
        <v>0</v>
      </c>
      <c r="AQ60" s="178">
        <f>Отчет!H269</f>
        <v>0</v>
      </c>
      <c r="AR60" s="178">
        <f>Отчет!H270</f>
        <v>0</v>
      </c>
      <c r="AS60" s="178">
        <f>Отчет!H271</f>
        <v>0</v>
      </c>
      <c r="AT60" s="178">
        <f>Отчет!J271</f>
        <v>0</v>
      </c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</row>
    <row r="61" spans="1:118" x14ac:dyDescent="0.25">
      <c r="A61" s="74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</row>
    <row r="62" spans="1:118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</row>
    <row r="63" spans="1:118" x14ac:dyDescent="0.25">
      <c r="A63" s="72"/>
      <c r="B63" s="171" t="s">
        <v>771</v>
      </c>
      <c r="C63" s="119"/>
      <c r="D63" s="119"/>
      <c r="E63" s="119"/>
      <c r="F63" s="119"/>
      <c r="G63" s="119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</row>
    <row r="64" spans="1:118" x14ac:dyDescent="0.25">
      <c r="A64" s="72"/>
      <c r="B64" s="194" t="s">
        <v>225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</row>
    <row r="65" spans="1:115" ht="81.599999999999994" customHeight="1" x14ac:dyDescent="0.25">
      <c r="A65" s="72"/>
      <c r="B65" s="188" t="s">
        <v>58</v>
      </c>
      <c r="C65" s="176" t="s">
        <v>271</v>
      </c>
      <c r="D65" s="176" t="s">
        <v>417</v>
      </c>
      <c r="E65" s="176" t="s">
        <v>418</v>
      </c>
      <c r="F65" s="176" t="s">
        <v>223</v>
      </c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</row>
    <row r="66" spans="1:115" ht="51.75" customHeight="1" x14ac:dyDescent="0.25">
      <c r="A66" s="186"/>
      <c r="B66" s="178"/>
      <c r="C66" s="178">
        <f>Отчет!I282</f>
        <v>0</v>
      </c>
      <c r="D66" s="178">
        <f>Отчет!I279</f>
        <v>0</v>
      </c>
      <c r="E66" s="178">
        <f>Отчет!I280</f>
        <v>0</v>
      </c>
      <c r="F66" s="178">
        <f>Отчет!I281</f>
        <v>0</v>
      </c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6"/>
    </row>
    <row r="67" spans="1:115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</row>
    <row r="68" spans="1:115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</row>
    <row r="69" spans="1:115" x14ac:dyDescent="0.25">
      <c r="A69" s="72"/>
      <c r="B69" s="171" t="s">
        <v>710</v>
      </c>
      <c r="C69" s="119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</row>
    <row r="70" spans="1:115" x14ac:dyDescent="0.25">
      <c r="A70" s="72"/>
      <c r="B70" s="194" t="s">
        <v>711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</row>
    <row r="71" spans="1:115" ht="99.6" customHeight="1" x14ac:dyDescent="0.25">
      <c r="A71" s="72"/>
      <c r="B71" s="610" t="s">
        <v>58</v>
      </c>
      <c r="C71" s="605" t="s">
        <v>419</v>
      </c>
      <c r="D71" s="607"/>
      <c r="E71" s="605" t="s">
        <v>420</v>
      </c>
      <c r="F71" s="607"/>
      <c r="G71" s="605" t="s">
        <v>421</v>
      </c>
      <c r="H71" s="607"/>
      <c r="I71" s="605" t="s">
        <v>567</v>
      </c>
      <c r="J71" s="606"/>
      <c r="K71" s="605" t="s">
        <v>568</v>
      </c>
      <c r="L71" s="606"/>
      <c r="M71" s="605" t="s">
        <v>569</v>
      </c>
      <c r="N71" s="607"/>
      <c r="O71" s="605" t="s">
        <v>570</v>
      </c>
      <c r="P71" s="606"/>
      <c r="Q71" s="605" t="s">
        <v>571</v>
      </c>
      <c r="R71" s="606"/>
      <c r="S71" s="605" t="s">
        <v>772</v>
      </c>
      <c r="T71" s="606"/>
      <c r="U71" s="605" t="s">
        <v>422</v>
      </c>
      <c r="V71" s="606"/>
      <c r="W71" s="605" t="s">
        <v>572</v>
      </c>
      <c r="X71" s="606"/>
      <c r="Y71" s="605" t="s">
        <v>573</v>
      </c>
      <c r="Z71" s="606"/>
      <c r="AA71" s="605" t="s">
        <v>574</v>
      </c>
      <c r="AB71" s="606"/>
      <c r="AC71" s="605" t="s">
        <v>575</v>
      </c>
      <c r="AD71" s="606"/>
      <c r="AE71" s="605" t="s">
        <v>804</v>
      </c>
      <c r="AF71" s="607"/>
      <c r="AG71" s="605" t="s">
        <v>577</v>
      </c>
      <c r="AH71" s="606"/>
      <c r="AI71" s="605" t="s">
        <v>657</v>
      </c>
      <c r="AJ71" s="606"/>
      <c r="AK71" s="605" t="s">
        <v>654</v>
      </c>
      <c r="AL71" s="606"/>
      <c r="AM71" s="605" t="s">
        <v>655</v>
      </c>
      <c r="AN71" s="606"/>
      <c r="AO71" s="605" t="s">
        <v>656</v>
      </c>
      <c r="AP71" s="607"/>
      <c r="AQ71" s="605" t="s">
        <v>773</v>
      </c>
      <c r="AR71" s="607"/>
      <c r="AS71" s="605" t="s">
        <v>774</v>
      </c>
      <c r="AT71" s="607"/>
      <c r="AU71" s="605" t="s">
        <v>658</v>
      </c>
      <c r="AV71" s="607"/>
      <c r="AW71" s="605" t="s">
        <v>576</v>
      </c>
      <c r="AX71" s="607"/>
      <c r="AY71" s="605" t="s">
        <v>659</v>
      </c>
      <c r="AZ71" s="607"/>
      <c r="BA71" s="605" t="s">
        <v>660</v>
      </c>
      <c r="BB71" s="607"/>
      <c r="BC71" s="605" t="s">
        <v>423</v>
      </c>
      <c r="BD71" s="607"/>
      <c r="BE71" s="605" t="s">
        <v>805</v>
      </c>
      <c r="BF71" s="607"/>
      <c r="BG71" s="605" t="s">
        <v>574</v>
      </c>
      <c r="BH71" s="607"/>
      <c r="BI71" s="602" t="s">
        <v>198</v>
      </c>
      <c r="BJ71" s="602"/>
      <c r="BK71" s="207"/>
      <c r="BL71" s="213"/>
      <c r="BM71" s="213"/>
      <c r="BN71" s="213"/>
      <c r="BO71" s="213"/>
      <c r="BP71" s="207"/>
      <c r="BQ71" s="207"/>
      <c r="BR71" s="207"/>
      <c r="BS71" s="207"/>
      <c r="BT71" s="213"/>
      <c r="BU71" s="213"/>
      <c r="BV71" s="222"/>
      <c r="BW71" s="22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</row>
    <row r="72" spans="1:115" ht="68.45" customHeight="1" x14ac:dyDescent="0.25">
      <c r="A72" s="72"/>
      <c r="B72" s="611"/>
      <c r="C72" s="176" t="s">
        <v>415</v>
      </c>
      <c r="D72" s="176" t="s">
        <v>416</v>
      </c>
      <c r="E72" s="176" t="s">
        <v>415</v>
      </c>
      <c r="F72" s="176" t="s">
        <v>416</v>
      </c>
      <c r="G72" s="176" t="s">
        <v>415</v>
      </c>
      <c r="H72" s="176" t="s">
        <v>416</v>
      </c>
      <c r="I72" s="176" t="s">
        <v>415</v>
      </c>
      <c r="J72" s="176" t="s">
        <v>416</v>
      </c>
      <c r="K72" s="176" t="s">
        <v>415</v>
      </c>
      <c r="L72" s="176" t="s">
        <v>416</v>
      </c>
      <c r="M72" s="176" t="s">
        <v>415</v>
      </c>
      <c r="N72" s="176" t="s">
        <v>416</v>
      </c>
      <c r="O72" s="176" t="s">
        <v>415</v>
      </c>
      <c r="P72" s="176" t="s">
        <v>416</v>
      </c>
      <c r="Q72" s="176" t="s">
        <v>415</v>
      </c>
      <c r="R72" s="176" t="s">
        <v>416</v>
      </c>
      <c r="S72" s="176" t="s">
        <v>415</v>
      </c>
      <c r="T72" s="176" t="s">
        <v>416</v>
      </c>
      <c r="U72" s="176" t="s">
        <v>415</v>
      </c>
      <c r="V72" s="176" t="s">
        <v>416</v>
      </c>
      <c r="W72" s="176" t="s">
        <v>415</v>
      </c>
      <c r="X72" s="176" t="s">
        <v>416</v>
      </c>
      <c r="Y72" s="176" t="s">
        <v>415</v>
      </c>
      <c r="Z72" s="176" t="s">
        <v>416</v>
      </c>
      <c r="AA72" s="176" t="s">
        <v>415</v>
      </c>
      <c r="AB72" s="176" t="s">
        <v>416</v>
      </c>
      <c r="AC72" s="176" t="s">
        <v>415</v>
      </c>
      <c r="AD72" s="176" t="s">
        <v>416</v>
      </c>
      <c r="AE72" s="264" t="s">
        <v>803</v>
      </c>
      <c r="AF72" s="176" t="s">
        <v>416</v>
      </c>
      <c r="AG72" s="176" t="s">
        <v>415</v>
      </c>
      <c r="AH72" s="176" t="s">
        <v>416</v>
      </c>
      <c r="AI72" s="176" t="s">
        <v>415</v>
      </c>
      <c r="AJ72" s="176" t="s">
        <v>416</v>
      </c>
      <c r="AK72" s="176" t="s">
        <v>415</v>
      </c>
      <c r="AL72" s="176" t="s">
        <v>416</v>
      </c>
      <c r="AM72" s="176" t="s">
        <v>415</v>
      </c>
      <c r="AN72" s="176" t="s">
        <v>416</v>
      </c>
      <c r="AO72" s="176" t="s">
        <v>415</v>
      </c>
      <c r="AP72" s="176" t="s">
        <v>416</v>
      </c>
      <c r="AQ72" s="176" t="s">
        <v>415</v>
      </c>
      <c r="AR72" s="176" t="s">
        <v>416</v>
      </c>
      <c r="AS72" s="176" t="s">
        <v>415</v>
      </c>
      <c r="AT72" s="176" t="s">
        <v>416</v>
      </c>
      <c r="AU72" s="176" t="s">
        <v>415</v>
      </c>
      <c r="AV72" s="176" t="s">
        <v>416</v>
      </c>
      <c r="AW72" s="176" t="s">
        <v>415</v>
      </c>
      <c r="AX72" s="176" t="s">
        <v>416</v>
      </c>
      <c r="AY72" s="176" t="s">
        <v>415</v>
      </c>
      <c r="AZ72" s="176" t="s">
        <v>416</v>
      </c>
      <c r="BA72" s="176" t="s">
        <v>415</v>
      </c>
      <c r="BB72" s="176" t="s">
        <v>416</v>
      </c>
      <c r="BC72" s="176" t="s">
        <v>415</v>
      </c>
      <c r="BD72" s="176" t="s">
        <v>416</v>
      </c>
      <c r="BE72" s="264" t="s">
        <v>803</v>
      </c>
      <c r="BF72" s="264" t="s">
        <v>806</v>
      </c>
      <c r="BG72" s="264" t="s">
        <v>803</v>
      </c>
      <c r="BH72" s="264" t="s">
        <v>807</v>
      </c>
      <c r="BI72" s="176" t="s">
        <v>415</v>
      </c>
      <c r="BJ72" s="176" t="s">
        <v>416</v>
      </c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</row>
    <row r="73" spans="1:115" ht="52.5" customHeight="1" x14ac:dyDescent="0.25">
      <c r="A73" s="186"/>
      <c r="B73" s="178"/>
      <c r="C73" s="178">
        <f>Отчет!I320</f>
        <v>0</v>
      </c>
      <c r="D73" s="178">
        <f>Отчет!J320</f>
        <v>0</v>
      </c>
      <c r="E73" s="178">
        <f>Отчет!I319</f>
        <v>0</v>
      </c>
      <c r="F73" s="178">
        <f>Отчет!J319</f>
        <v>0</v>
      </c>
      <c r="G73" s="182">
        <f>Отчет!I289</f>
        <v>0</v>
      </c>
      <c r="H73" s="182">
        <f>Отчет!J289</f>
        <v>0</v>
      </c>
      <c r="I73" s="182">
        <f>Отчет!I290</f>
        <v>0</v>
      </c>
      <c r="J73" s="182">
        <f>Отчет!J290</f>
        <v>0</v>
      </c>
      <c r="K73" s="182">
        <f>Отчет!I291</f>
        <v>0</v>
      </c>
      <c r="L73" s="182">
        <f>Отчет!J291</f>
        <v>0</v>
      </c>
      <c r="M73" s="182">
        <f>Отчет!I292</f>
        <v>0</v>
      </c>
      <c r="N73" s="182">
        <f>Отчет!J292</f>
        <v>0</v>
      </c>
      <c r="O73" s="182">
        <f>Отчет!I293</f>
        <v>0</v>
      </c>
      <c r="P73" s="182">
        <f>Отчет!J293</f>
        <v>0</v>
      </c>
      <c r="Q73" s="182">
        <f>Отчет!I294</f>
        <v>0</v>
      </c>
      <c r="R73" s="182">
        <f>Отчет!J294</f>
        <v>0</v>
      </c>
      <c r="S73" s="182">
        <f>Отчет!I295</f>
        <v>0</v>
      </c>
      <c r="T73" s="182">
        <f>Отчет!J295</f>
        <v>0</v>
      </c>
      <c r="U73" s="182">
        <f>Отчет!I296</f>
        <v>0</v>
      </c>
      <c r="V73" s="182">
        <f>Отчет!J296</f>
        <v>0</v>
      </c>
      <c r="W73" s="182">
        <f>Отчет!I297</f>
        <v>0</v>
      </c>
      <c r="X73" s="182">
        <f>Отчет!J297</f>
        <v>0</v>
      </c>
      <c r="Y73" s="182">
        <f>Отчет!I298</f>
        <v>0</v>
      </c>
      <c r="Z73" s="182">
        <f>Отчет!J298</f>
        <v>0</v>
      </c>
      <c r="AA73" s="182">
        <f>Отчет!I299</f>
        <v>0</v>
      </c>
      <c r="AB73" s="182">
        <f>Отчет!J299</f>
        <v>0</v>
      </c>
      <c r="AC73" s="182">
        <f>Отчет!I300</f>
        <v>0</v>
      </c>
      <c r="AD73" s="182">
        <f>Отчет!J300</f>
        <v>0</v>
      </c>
      <c r="AE73" s="265">
        <f>Отчет!I301</f>
        <v>0</v>
      </c>
      <c r="AF73" s="182">
        <f>Отчет!J301</f>
        <v>0</v>
      </c>
      <c r="AG73" s="182">
        <f>Отчет!I302</f>
        <v>0</v>
      </c>
      <c r="AH73" s="182">
        <f>Отчет!J302</f>
        <v>0</v>
      </c>
      <c r="AI73" s="182">
        <f>Отчет!I303</f>
        <v>0</v>
      </c>
      <c r="AJ73" s="182">
        <f>Отчет!J303</f>
        <v>0</v>
      </c>
      <c r="AK73" s="182">
        <f>Отчет!I304</f>
        <v>0</v>
      </c>
      <c r="AL73" s="182">
        <f>Отчет!J304</f>
        <v>0</v>
      </c>
      <c r="AM73" s="182">
        <f>Отчет!I305</f>
        <v>0</v>
      </c>
      <c r="AN73" s="182">
        <f>Отчет!J305</f>
        <v>0</v>
      </c>
      <c r="AO73" s="182">
        <f>Отчет!I306</f>
        <v>0</v>
      </c>
      <c r="AP73" s="182">
        <f>Отчет!J306</f>
        <v>0</v>
      </c>
      <c r="AQ73" s="182">
        <f>Отчет!I307</f>
        <v>0</v>
      </c>
      <c r="AR73" s="182">
        <f>Отчет!J307</f>
        <v>0</v>
      </c>
      <c r="AS73" s="182">
        <f>Отчет!I308</f>
        <v>0</v>
      </c>
      <c r="AT73" s="182">
        <f>Отчет!J308</f>
        <v>0</v>
      </c>
      <c r="AU73" s="182">
        <f>Отчет!I309</f>
        <v>0</v>
      </c>
      <c r="AV73" s="182">
        <f>Отчет!J309</f>
        <v>0</v>
      </c>
      <c r="AW73" s="182">
        <f>Отчет!I310</f>
        <v>0</v>
      </c>
      <c r="AX73" s="182">
        <f>Отчет!J310</f>
        <v>0</v>
      </c>
      <c r="AY73" s="182">
        <f>Отчет!I311</f>
        <v>0</v>
      </c>
      <c r="AZ73" s="182">
        <f>Отчет!J311</f>
        <v>0</v>
      </c>
      <c r="BA73" s="182">
        <f>Отчет!I312</f>
        <v>0</v>
      </c>
      <c r="BB73" s="182">
        <f>Отчет!J312</f>
        <v>0</v>
      </c>
      <c r="BC73" s="182">
        <f>Отчет!I313</f>
        <v>0</v>
      </c>
      <c r="BD73" s="182">
        <f>Отчет!J313</f>
        <v>0</v>
      </c>
      <c r="BE73" s="265">
        <f>Отчет!I314</f>
        <v>0</v>
      </c>
      <c r="BF73" s="265">
        <f>Отчет!J314</f>
        <v>0</v>
      </c>
      <c r="BG73" s="265">
        <f>Отчет!I315</f>
        <v>0</v>
      </c>
      <c r="BH73" s="265">
        <f>Отчет!J315</f>
        <v>0</v>
      </c>
      <c r="BI73" s="182">
        <f>Отчет!I319</f>
        <v>0</v>
      </c>
      <c r="BJ73" s="182">
        <f>Отчет!J319</f>
        <v>0</v>
      </c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</row>
    <row r="74" spans="1:115" x14ac:dyDescent="0.25">
      <c r="A74" s="186"/>
      <c r="B74" s="193"/>
      <c r="C74" s="193"/>
      <c r="D74" s="193"/>
      <c r="E74" s="193"/>
      <c r="F74" s="193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186"/>
      <c r="BU74" s="186"/>
      <c r="BV74" s="186"/>
      <c r="BW74" s="186"/>
      <c r="BX74" s="186"/>
      <c r="BY74" s="186"/>
      <c r="BZ74" s="186"/>
      <c r="CA74" s="186"/>
      <c r="CB74" s="186"/>
      <c r="CC74" s="186"/>
      <c r="CD74" s="186"/>
      <c r="CE74" s="186"/>
      <c r="CF74" s="186"/>
      <c r="CG74" s="186"/>
      <c r="CH74" s="186"/>
      <c r="CI74" s="186"/>
      <c r="CJ74" s="186"/>
      <c r="CK74" s="186"/>
      <c r="CL74" s="186"/>
      <c r="CM74" s="186"/>
      <c r="CN74" s="186"/>
      <c r="CO74" s="186"/>
      <c r="CP74" s="186"/>
      <c r="CQ74" s="186"/>
      <c r="CR74" s="186"/>
      <c r="CS74" s="186"/>
      <c r="CT74" s="186"/>
      <c r="CU74" s="186"/>
      <c r="CV74" s="186"/>
      <c r="CW74" s="186"/>
      <c r="CX74" s="186"/>
      <c r="CY74" s="186"/>
      <c r="CZ74" s="186"/>
      <c r="DA74" s="186"/>
      <c r="DB74" s="186"/>
      <c r="DC74" s="186"/>
      <c r="DD74" s="186"/>
      <c r="DE74" s="186"/>
      <c r="DF74" s="186"/>
      <c r="DG74" s="186"/>
      <c r="DH74" s="186"/>
      <c r="DI74" s="186"/>
      <c r="DJ74" s="186"/>
      <c r="DK74" s="186"/>
    </row>
    <row r="75" spans="1:115" x14ac:dyDescent="0.25">
      <c r="A75" s="186"/>
      <c r="B75" s="193"/>
      <c r="C75" s="193"/>
      <c r="D75" s="193"/>
      <c r="E75" s="193"/>
      <c r="F75" s="193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86"/>
      <c r="CO75" s="186"/>
      <c r="CP75" s="186"/>
      <c r="CQ75" s="186"/>
      <c r="CR75" s="186"/>
      <c r="CS75" s="186"/>
      <c r="CT75" s="186"/>
      <c r="CU75" s="186"/>
      <c r="CV75" s="186"/>
      <c r="CW75" s="186"/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</row>
    <row r="76" spans="1:115" x14ac:dyDescent="0.25">
      <c r="A76" s="186"/>
      <c r="B76" s="193"/>
      <c r="C76" s="193"/>
      <c r="D76" s="193"/>
      <c r="E76" s="193"/>
      <c r="F76" s="193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/>
      <c r="DF76" s="186"/>
      <c r="DG76" s="186"/>
      <c r="DH76" s="186"/>
      <c r="DI76" s="186"/>
      <c r="DJ76" s="186"/>
      <c r="DK76" s="186"/>
    </row>
    <row r="77" spans="1:115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</row>
    <row r="78" spans="1:115" x14ac:dyDescent="0.25">
      <c r="A78" s="72"/>
      <c r="B78" s="171" t="s">
        <v>431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</row>
    <row r="79" spans="1:115" x14ac:dyDescent="0.25">
      <c r="A79" s="72"/>
      <c r="B79" s="194" t="s">
        <v>269</v>
      </c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</row>
    <row r="80" spans="1:115" ht="113.45" customHeight="1" x14ac:dyDescent="0.25">
      <c r="A80" s="72"/>
      <c r="B80" s="188" t="s">
        <v>58</v>
      </c>
      <c r="C80" s="176" t="s">
        <v>432</v>
      </c>
      <c r="D80" s="176" t="s">
        <v>408</v>
      </c>
      <c r="E80" s="176" t="s">
        <v>433</v>
      </c>
      <c r="F80" s="176" t="s">
        <v>434</v>
      </c>
      <c r="G80" s="176" t="s">
        <v>435</v>
      </c>
      <c r="H80" s="176" t="s">
        <v>274</v>
      </c>
      <c r="I80" s="176" t="s">
        <v>276</v>
      </c>
      <c r="J80" s="176" t="s">
        <v>808</v>
      </c>
      <c r="K80" s="176" t="s">
        <v>436</v>
      </c>
      <c r="L80" s="207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</row>
    <row r="81" spans="1:116" ht="60.75" customHeight="1" x14ac:dyDescent="0.25">
      <c r="A81" s="186"/>
      <c r="B81" s="178"/>
      <c r="C81" s="178">
        <f>Отчет!I329</f>
        <v>0</v>
      </c>
      <c r="D81" s="178">
        <f>Отчет!I330</f>
        <v>0</v>
      </c>
      <c r="E81" s="178">
        <f>Отчет!I331</f>
        <v>0</v>
      </c>
      <c r="F81" s="178">
        <f>Отчет!I332</f>
        <v>0</v>
      </c>
      <c r="G81" s="178">
        <f>Отчет!I333</f>
        <v>0</v>
      </c>
      <c r="H81" s="178">
        <f>Отчет!I334</f>
        <v>0</v>
      </c>
      <c r="I81" s="178">
        <f>Отчет!I335</f>
        <v>0</v>
      </c>
      <c r="J81" s="178">
        <f>Отчет!I336</f>
        <v>0</v>
      </c>
      <c r="K81" s="178">
        <f>Отчет!I337</f>
        <v>0</v>
      </c>
      <c r="L81" s="212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</row>
    <row r="82" spans="1:116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</row>
    <row r="83" spans="1:116" x14ac:dyDescent="0.25">
      <c r="A83" s="72"/>
      <c r="B83" s="171" t="s">
        <v>437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</row>
    <row r="84" spans="1:116" x14ac:dyDescent="0.25">
      <c r="A84" s="72"/>
      <c r="B84" s="194" t="s">
        <v>279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</row>
    <row r="85" spans="1:116" ht="109.9" customHeight="1" x14ac:dyDescent="0.25">
      <c r="A85" s="72"/>
      <c r="B85" s="175" t="s">
        <v>58</v>
      </c>
      <c r="C85" s="176" t="s">
        <v>438</v>
      </c>
      <c r="D85" s="176" t="s">
        <v>439</v>
      </c>
      <c r="E85" s="176" t="s">
        <v>440</v>
      </c>
      <c r="F85" s="176" t="s">
        <v>441</v>
      </c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</row>
    <row r="86" spans="1:116" ht="57" customHeight="1" x14ac:dyDescent="0.25">
      <c r="A86" s="186"/>
      <c r="B86" s="178"/>
      <c r="C86" s="181">
        <f>Отчет!G371</f>
        <v>0</v>
      </c>
      <c r="D86" s="181">
        <f>Отчет!G372</f>
        <v>0</v>
      </c>
      <c r="E86" s="181" t="e">
        <f>D86/C86*100</f>
        <v>#DIV/0!</v>
      </c>
      <c r="F86" s="178" t="str">
        <f>[1]Отчет!I416</f>
        <v>Х</v>
      </c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</row>
    <row r="87" spans="1:116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</row>
    <row r="88" spans="1:116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</row>
    <row r="89" spans="1:116" x14ac:dyDescent="0.25">
      <c r="A89" s="72"/>
      <c r="B89" s="171" t="s">
        <v>288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</row>
    <row r="90" spans="1:116" x14ac:dyDescent="0.25">
      <c r="A90" s="72"/>
      <c r="B90" s="194" t="s">
        <v>289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</row>
    <row r="91" spans="1:116" x14ac:dyDescent="0.25">
      <c r="A91" s="72"/>
      <c r="B91" s="196"/>
      <c r="C91" s="179" t="s">
        <v>298</v>
      </c>
      <c r="D91" s="196"/>
      <c r="E91" s="196"/>
      <c r="F91" s="196"/>
      <c r="G91" s="196"/>
      <c r="H91" s="196"/>
      <c r="I91" s="196"/>
      <c r="J91" s="196"/>
      <c r="K91" s="179" t="s">
        <v>299</v>
      </c>
      <c r="L91" s="196"/>
      <c r="M91" s="196"/>
      <c r="N91" s="196"/>
      <c r="O91" s="196"/>
      <c r="P91" s="196"/>
      <c r="Q91" s="196"/>
      <c r="R91" s="196"/>
      <c r="S91" s="179" t="s">
        <v>300</v>
      </c>
      <c r="T91" s="196"/>
      <c r="U91" s="196"/>
      <c r="V91" s="72"/>
      <c r="W91" s="196"/>
      <c r="X91" s="196"/>
      <c r="Y91" s="196"/>
      <c r="Z91" s="196"/>
      <c r="AA91" s="179" t="s">
        <v>301</v>
      </c>
      <c r="AB91" s="196"/>
      <c r="AC91" s="196"/>
      <c r="AD91" s="196"/>
      <c r="AE91" s="72"/>
      <c r="AF91" s="196"/>
      <c r="AG91" s="196"/>
      <c r="AH91" s="179"/>
      <c r="AI91" s="179" t="s">
        <v>302</v>
      </c>
      <c r="AJ91" s="196"/>
      <c r="AK91" s="196"/>
      <c r="AL91" s="196"/>
      <c r="AM91" s="196"/>
      <c r="AN91" s="196"/>
      <c r="AO91" s="196"/>
      <c r="AP91" s="179"/>
      <c r="AQ91" s="179" t="s">
        <v>303</v>
      </c>
      <c r="AR91" s="196"/>
      <c r="AS91" s="196"/>
      <c r="AT91" s="196"/>
      <c r="AU91" s="196"/>
      <c r="AV91" s="196"/>
      <c r="AW91" s="196"/>
      <c r="AX91" s="179"/>
      <c r="AY91" s="179" t="s">
        <v>304</v>
      </c>
      <c r="AZ91" s="196"/>
      <c r="BA91" s="196"/>
      <c r="BB91" s="196"/>
      <c r="BC91" s="196"/>
      <c r="BD91" s="196"/>
      <c r="BE91" s="196"/>
      <c r="BF91" s="208"/>
      <c r="BG91" s="208"/>
      <c r="BH91" s="208"/>
      <c r="BI91" s="208"/>
      <c r="BJ91" s="208"/>
      <c r="BK91" s="208"/>
      <c r="BL91" s="221"/>
      <c r="BM91" s="208"/>
      <c r="BN91" s="208"/>
      <c r="BO91" s="208"/>
      <c r="BP91" s="208"/>
      <c r="BQ91" s="208"/>
      <c r="BR91" s="208"/>
      <c r="BS91" s="208"/>
      <c r="BT91" s="208"/>
      <c r="BU91" s="208"/>
      <c r="BV91" s="208"/>
      <c r="BW91" s="208"/>
      <c r="BX91" s="221"/>
      <c r="BY91" s="221"/>
      <c r="BZ91" s="221"/>
      <c r="CA91" s="221"/>
      <c r="CB91" s="221"/>
      <c r="CC91" s="221"/>
      <c r="CD91" s="221"/>
      <c r="CE91" s="221"/>
      <c r="CF91" s="221"/>
      <c r="CG91" s="221"/>
      <c r="CH91" s="221"/>
      <c r="CI91" s="221"/>
      <c r="CJ91" s="221"/>
      <c r="CK91" s="221"/>
      <c r="CL91" s="221"/>
      <c r="CM91" s="221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</row>
    <row r="92" spans="1:116" ht="45" customHeight="1" x14ac:dyDescent="0.25">
      <c r="A92" s="72"/>
      <c r="B92" s="610" t="s">
        <v>58</v>
      </c>
      <c r="C92" s="615" t="s">
        <v>291</v>
      </c>
      <c r="D92" s="616"/>
      <c r="E92" s="630" t="s">
        <v>442</v>
      </c>
      <c r="F92" s="630"/>
      <c r="G92" s="630"/>
      <c r="H92" s="630"/>
      <c r="I92" s="630"/>
      <c r="J92" s="630"/>
      <c r="K92" s="621" t="s">
        <v>291</v>
      </c>
      <c r="L92" s="621"/>
      <c r="M92" s="621" t="s">
        <v>442</v>
      </c>
      <c r="N92" s="621"/>
      <c r="O92" s="621"/>
      <c r="P92" s="621"/>
      <c r="Q92" s="621"/>
      <c r="R92" s="621"/>
      <c r="S92" s="621" t="s">
        <v>291</v>
      </c>
      <c r="T92" s="621"/>
      <c r="U92" s="621" t="s">
        <v>442</v>
      </c>
      <c r="V92" s="621"/>
      <c r="W92" s="621"/>
      <c r="X92" s="621"/>
      <c r="Y92" s="621"/>
      <c r="Z92" s="621"/>
      <c r="AA92" s="621" t="s">
        <v>291</v>
      </c>
      <c r="AB92" s="621"/>
      <c r="AC92" s="621" t="s">
        <v>442</v>
      </c>
      <c r="AD92" s="621"/>
      <c r="AE92" s="621"/>
      <c r="AF92" s="621"/>
      <c r="AG92" s="621"/>
      <c r="AH92" s="621"/>
      <c r="AI92" s="631" t="s">
        <v>291</v>
      </c>
      <c r="AJ92" s="632"/>
      <c r="AK92" s="621" t="s">
        <v>442</v>
      </c>
      <c r="AL92" s="621"/>
      <c r="AM92" s="621"/>
      <c r="AN92" s="621"/>
      <c r="AO92" s="621"/>
      <c r="AP92" s="621"/>
      <c r="AQ92" s="631" t="s">
        <v>291</v>
      </c>
      <c r="AR92" s="632"/>
      <c r="AS92" s="623" t="s">
        <v>442</v>
      </c>
      <c r="AT92" s="624"/>
      <c r="AU92" s="624"/>
      <c r="AV92" s="624"/>
      <c r="AW92" s="624"/>
      <c r="AX92" s="625"/>
      <c r="AY92" s="631" t="s">
        <v>291</v>
      </c>
      <c r="AZ92" s="632"/>
      <c r="BA92" s="623" t="s">
        <v>442</v>
      </c>
      <c r="BB92" s="624"/>
      <c r="BC92" s="624"/>
      <c r="BD92" s="624"/>
      <c r="BE92" s="624"/>
      <c r="BF92" s="625"/>
      <c r="BG92" s="220"/>
      <c r="BH92" s="220"/>
      <c r="BI92" s="220"/>
      <c r="BJ92" s="220"/>
      <c r="BK92" s="220"/>
      <c r="BL92" s="220"/>
      <c r="BM92" s="220"/>
      <c r="BN92" s="220"/>
      <c r="BO92" s="164"/>
      <c r="BP92" s="164"/>
      <c r="BQ92" s="164"/>
      <c r="BR92" s="164"/>
      <c r="BS92" s="220"/>
      <c r="BT92" s="220"/>
      <c r="BU92" s="220"/>
      <c r="BV92" s="220"/>
      <c r="BW92" s="220"/>
      <c r="BX92" s="220"/>
      <c r="BY92" s="221"/>
      <c r="BZ92" s="221"/>
      <c r="CA92" s="221"/>
      <c r="CB92" s="221"/>
      <c r="CC92" s="221"/>
      <c r="CD92" s="221"/>
      <c r="CE92" s="221"/>
      <c r="CF92" s="221"/>
      <c r="CG92" s="221"/>
      <c r="CH92" s="221"/>
      <c r="CI92" s="221"/>
      <c r="CJ92" s="221"/>
      <c r="CK92" s="221"/>
      <c r="CL92" s="221"/>
      <c r="CM92" s="221"/>
      <c r="CN92" s="221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</row>
    <row r="93" spans="1:116" ht="40.5" customHeight="1" x14ac:dyDescent="0.25">
      <c r="A93" s="72"/>
      <c r="B93" s="612"/>
      <c r="C93" s="617"/>
      <c r="D93" s="618"/>
      <c r="E93" s="619" t="s">
        <v>293</v>
      </c>
      <c r="F93" s="619"/>
      <c r="G93" s="619" t="s">
        <v>294</v>
      </c>
      <c r="H93" s="619"/>
      <c r="I93" s="619" t="s">
        <v>295</v>
      </c>
      <c r="J93" s="619"/>
      <c r="K93" s="621"/>
      <c r="L93" s="621"/>
      <c r="M93" s="620" t="s">
        <v>293</v>
      </c>
      <c r="N93" s="620"/>
      <c r="O93" s="620" t="s">
        <v>294</v>
      </c>
      <c r="P93" s="620"/>
      <c r="Q93" s="620" t="s">
        <v>295</v>
      </c>
      <c r="R93" s="620"/>
      <c r="S93" s="621"/>
      <c r="T93" s="621"/>
      <c r="U93" s="620" t="s">
        <v>293</v>
      </c>
      <c r="V93" s="620"/>
      <c r="W93" s="620" t="s">
        <v>294</v>
      </c>
      <c r="X93" s="620"/>
      <c r="Y93" s="620" t="s">
        <v>295</v>
      </c>
      <c r="Z93" s="620"/>
      <c r="AA93" s="621"/>
      <c r="AB93" s="621"/>
      <c r="AC93" s="620" t="s">
        <v>293</v>
      </c>
      <c r="AD93" s="620"/>
      <c r="AE93" s="620" t="s">
        <v>294</v>
      </c>
      <c r="AF93" s="620"/>
      <c r="AG93" s="620" t="s">
        <v>295</v>
      </c>
      <c r="AH93" s="620"/>
      <c r="AI93" s="633"/>
      <c r="AJ93" s="634"/>
      <c r="AK93" s="620" t="s">
        <v>293</v>
      </c>
      <c r="AL93" s="620"/>
      <c r="AM93" s="620" t="s">
        <v>294</v>
      </c>
      <c r="AN93" s="620"/>
      <c r="AO93" s="620" t="s">
        <v>295</v>
      </c>
      <c r="AP93" s="620"/>
      <c r="AQ93" s="633"/>
      <c r="AR93" s="634"/>
      <c r="AS93" s="620" t="s">
        <v>293</v>
      </c>
      <c r="AT93" s="620"/>
      <c r="AU93" s="620" t="s">
        <v>294</v>
      </c>
      <c r="AV93" s="620"/>
      <c r="AW93" s="620" t="s">
        <v>295</v>
      </c>
      <c r="AX93" s="620"/>
      <c r="AY93" s="633"/>
      <c r="AZ93" s="634"/>
      <c r="BA93" s="620" t="s">
        <v>293</v>
      </c>
      <c r="BB93" s="620"/>
      <c r="BC93" s="620" t="s">
        <v>294</v>
      </c>
      <c r="BD93" s="620"/>
      <c r="BE93" s="620" t="s">
        <v>295</v>
      </c>
      <c r="BF93" s="620"/>
      <c r="BG93" s="164"/>
      <c r="BH93" s="164"/>
      <c r="BI93" s="164"/>
      <c r="BJ93" s="164"/>
      <c r="BK93" s="220"/>
      <c r="BL93" s="220"/>
      <c r="BM93" s="220"/>
      <c r="BN93" s="220"/>
      <c r="BO93" s="164"/>
      <c r="BP93" s="164"/>
      <c r="BQ93" s="164"/>
      <c r="BR93" s="164"/>
      <c r="BS93" s="220"/>
      <c r="BT93" s="220"/>
      <c r="BU93" s="220"/>
      <c r="BV93" s="220"/>
      <c r="BW93" s="220"/>
      <c r="BX93" s="220"/>
      <c r="BY93" s="221"/>
      <c r="BZ93" s="221"/>
      <c r="CA93" s="221"/>
      <c r="CB93" s="221"/>
      <c r="CC93" s="221"/>
      <c r="CD93" s="221"/>
      <c r="CE93" s="221"/>
      <c r="CF93" s="221"/>
      <c r="CG93" s="221"/>
      <c r="CH93" s="221"/>
      <c r="CI93" s="221"/>
      <c r="CJ93" s="221"/>
      <c r="CK93" s="221"/>
      <c r="CL93" s="221"/>
      <c r="CM93" s="221"/>
      <c r="CN93" s="221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</row>
    <row r="94" spans="1:116" ht="88.9" customHeight="1" x14ac:dyDescent="0.25">
      <c r="A94" s="72"/>
      <c r="B94" s="611"/>
      <c r="C94" s="201" t="s">
        <v>296</v>
      </c>
      <c r="D94" s="201" t="s">
        <v>297</v>
      </c>
      <c r="E94" s="201" t="s">
        <v>296</v>
      </c>
      <c r="F94" s="201" t="s">
        <v>297</v>
      </c>
      <c r="G94" s="201" t="s">
        <v>296</v>
      </c>
      <c r="H94" s="201" t="s">
        <v>297</v>
      </c>
      <c r="I94" s="201" t="s">
        <v>296</v>
      </c>
      <c r="J94" s="201" t="s">
        <v>297</v>
      </c>
      <c r="K94" s="201" t="s">
        <v>296</v>
      </c>
      <c r="L94" s="201" t="s">
        <v>297</v>
      </c>
      <c r="M94" s="201" t="s">
        <v>296</v>
      </c>
      <c r="N94" s="201" t="s">
        <v>297</v>
      </c>
      <c r="O94" s="201" t="s">
        <v>296</v>
      </c>
      <c r="P94" s="201" t="s">
        <v>297</v>
      </c>
      <c r="Q94" s="201" t="s">
        <v>296</v>
      </c>
      <c r="R94" s="201" t="s">
        <v>297</v>
      </c>
      <c r="S94" s="201" t="s">
        <v>296</v>
      </c>
      <c r="T94" s="201" t="s">
        <v>297</v>
      </c>
      <c r="U94" s="176" t="s">
        <v>296</v>
      </c>
      <c r="V94" s="176" t="s">
        <v>297</v>
      </c>
      <c r="W94" s="176" t="s">
        <v>296</v>
      </c>
      <c r="X94" s="176" t="s">
        <v>297</v>
      </c>
      <c r="Y94" s="176" t="s">
        <v>296</v>
      </c>
      <c r="Z94" s="176" t="s">
        <v>297</v>
      </c>
      <c r="AA94" s="201" t="s">
        <v>296</v>
      </c>
      <c r="AB94" s="201" t="s">
        <v>297</v>
      </c>
      <c r="AC94" s="176" t="s">
        <v>296</v>
      </c>
      <c r="AD94" s="176" t="s">
        <v>297</v>
      </c>
      <c r="AE94" s="264" t="s">
        <v>809</v>
      </c>
      <c r="AF94" s="176" t="s">
        <v>297</v>
      </c>
      <c r="AG94" s="176" t="s">
        <v>296</v>
      </c>
      <c r="AH94" s="176" t="s">
        <v>297</v>
      </c>
      <c r="AI94" s="201" t="s">
        <v>296</v>
      </c>
      <c r="AJ94" s="201" t="s">
        <v>297</v>
      </c>
      <c r="AK94" s="176" t="s">
        <v>296</v>
      </c>
      <c r="AL94" s="176" t="s">
        <v>297</v>
      </c>
      <c r="AM94" s="176" t="s">
        <v>296</v>
      </c>
      <c r="AN94" s="176" t="s">
        <v>297</v>
      </c>
      <c r="AO94" s="176" t="s">
        <v>296</v>
      </c>
      <c r="AP94" s="176" t="s">
        <v>297</v>
      </c>
      <c r="AQ94" s="201" t="s">
        <v>296</v>
      </c>
      <c r="AR94" s="201" t="s">
        <v>297</v>
      </c>
      <c r="AS94" s="176" t="s">
        <v>296</v>
      </c>
      <c r="AT94" s="176" t="s">
        <v>297</v>
      </c>
      <c r="AU94" s="176" t="s">
        <v>296</v>
      </c>
      <c r="AV94" s="176" t="s">
        <v>297</v>
      </c>
      <c r="AW94" s="176" t="s">
        <v>296</v>
      </c>
      <c r="AX94" s="176" t="s">
        <v>297</v>
      </c>
      <c r="AY94" s="201" t="s">
        <v>296</v>
      </c>
      <c r="AZ94" s="201" t="s">
        <v>297</v>
      </c>
      <c r="BA94" s="176" t="s">
        <v>296</v>
      </c>
      <c r="BB94" s="176" t="s">
        <v>297</v>
      </c>
      <c r="BC94" s="176" t="s">
        <v>296</v>
      </c>
      <c r="BD94" s="176" t="s">
        <v>297</v>
      </c>
      <c r="BE94" s="176" t="s">
        <v>296</v>
      </c>
      <c r="BF94" s="176" t="s">
        <v>297</v>
      </c>
      <c r="BG94" s="221"/>
      <c r="BH94" s="221"/>
      <c r="BI94" s="221"/>
      <c r="BJ94" s="221"/>
      <c r="BK94" s="221"/>
      <c r="BL94" s="221"/>
      <c r="BM94" s="221"/>
      <c r="BN94" s="221"/>
      <c r="BO94" s="221"/>
      <c r="BP94" s="221"/>
      <c r="BQ94" s="221"/>
      <c r="BR94" s="221"/>
      <c r="BS94" s="221"/>
      <c r="BT94" s="221"/>
      <c r="BU94" s="221"/>
      <c r="BV94" s="221"/>
      <c r="BW94" s="221"/>
      <c r="BX94" s="221"/>
      <c r="BY94" s="221"/>
      <c r="BZ94" s="221"/>
      <c r="CA94" s="221"/>
      <c r="CB94" s="221"/>
      <c r="CC94" s="221"/>
      <c r="CD94" s="221"/>
      <c r="CE94" s="221"/>
      <c r="CF94" s="221"/>
      <c r="CG94" s="221"/>
      <c r="CH94" s="221"/>
      <c r="CI94" s="221"/>
      <c r="CJ94" s="221"/>
      <c r="CK94" s="221"/>
      <c r="CL94" s="221"/>
      <c r="CM94" s="221"/>
      <c r="CN94" s="221"/>
      <c r="CO94" s="72"/>
      <c r="CP94" s="72"/>
      <c r="CQ94" s="72"/>
      <c r="CR94" s="72"/>
      <c r="CS94" s="72"/>
      <c r="CT94" s="72"/>
    </row>
    <row r="95" spans="1:116" ht="51" customHeight="1" x14ac:dyDescent="0.25">
      <c r="A95" s="202"/>
      <c r="B95" s="178"/>
      <c r="C95" s="203">
        <f>Отчет!C381</f>
        <v>0</v>
      </c>
      <c r="D95" s="203">
        <f>Отчет!D381</f>
        <v>0</v>
      </c>
      <c r="E95" s="203">
        <f>Отчет!E381</f>
        <v>0</v>
      </c>
      <c r="F95" s="203">
        <f>Отчет!F381</f>
        <v>0</v>
      </c>
      <c r="G95" s="203">
        <f>Отчет!G381</f>
        <v>0</v>
      </c>
      <c r="H95" s="203">
        <f>Отчет!H381</f>
        <v>0</v>
      </c>
      <c r="I95" s="203">
        <f>Отчет!I381</f>
        <v>0</v>
      </c>
      <c r="J95" s="203">
        <f>Отчет!J381</f>
        <v>0</v>
      </c>
      <c r="K95" s="203">
        <f>Отчет!C382</f>
        <v>0</v>
      </c>
      <c r="L95" s="203">
        <f>Отчет!D382</f>
        <v>0</v>
      </c>
      <c r="M95" s="203">
        <f>Отчет!E382</f>
        <v>0</v>
      </c>
      <c r="N95" s="203">
        <f>Отчет!F382</f>
        <v>0</v>
      </c>
      <c r="O95" s="203">
        <f>Отчет!G382</f>
        <v>0</v>
      </c>
      <c r="P95" s="203">
        <f>Отчет!H382</f>
        <v>0</v>
      </c>
      <c r="Q95" s="203">
        <f>Отчет!I382</f>
        <v>0</v>
      </c>
      <c r="R95" s="203">
        <f>Отчет!J382</f>
        <v>0</v>
      </c>
      <c r="S95" s="203">
        <f>Отчет!C383</f>
        <v>0</v>
      </c>
      <c r="T95" s="203">
        <f>Отчет!D383</f>
        <v>0</v>
      </c>
      <c r="U95" s="203">
        <f>Отчет!E383</f>
        <v>0</v>
      </c>
      <c r="V95" s="203">
        <f>Отчет!F383</f>
        <v>0</v>
      </c>
      <c r="W95" s="203">
        <f>Отчет!G383</f>
        <v>0</v>
      </c>
      <c r="X95" s="203">
        <f>Отчет!H383</f>
        <v>0</v>
      </c>
      <c r="Y95" s="203">
        <f>Отчет!I383</f>
        <v>0</v>
      </c>
      <c r="Z95" s="203">
        <f>Отчет!J383</f>
        <v>0</v>
      </c>
      <c r="AA95" s="203">
        <f>Отчет!C384</f>
        <v>0</v>
      </c>
      <c r="AB95" s="203">
        <f>Отчет!D384</f>
        <v>0</v>
      </c>
      <c r="AC95" s="203">
        <f>Отчет!E384</f>
        <v>0</v>
      </c>
      <c r="AD95" s="203">
        <f>Отчет!F384</f>
        <v>0</v>
      </c>
      <c r="AE95" s="268">
        <f>Отчет!G384</f>
        <v>0</v>
      </c>
      <c r="AF95" s="268">
        <f>Отчет!H384</f>
        <v>0</v>
      </c>
      <c r="AG95" s="268">
        <f>Отчет!I384</f>
        <v>0</v>
      </c>
      <c r="AH95" s="268">
        <f>Отчет!J384</f>
        <v>0</v>
      </c>
      <c r="AI95" s="203">
        <f>Отчет!C385</f>
        <v>0</v>
      </c>
      <c r="AJ95" s="203">
        <f>Отчет!D385</f>
        <v>0</v>
      </c>
      <c r="AK95" s="203">
        <f>Отчет!E385</f>
        <v>0</v>
      </c>
      <c r="AL95" s="203">
        <f>Отчет!F385</f>
        <v>0</v>
      </c>
      <c r="AM95" s="203">
        <f>Отчет!G385</f>
        <v>0</v>
      </c>
      <c r="AN95" s="203">
        <f>Отчет!H385</f>
        <v>0</v>
      </c>
      <c r="AO95" s="203">
        <f>Отчет!I385</f>
        <v>0</v>
      </c>
      <c r="AP95" s="203">
        <f>Отчет!J385</f>
        <v>0</v>
      </c>
      <c r="AQ95" s="203">
        <f>Отчет!C386</f>
        <v>0</v>
      </c>
      <c r="AR95" s="203">
        <f>Отчет!D386</f>
        <v>0</v>
      </c>
      <c r="AS95" s="203">
        <f>Отчет!E386</f>
        <v>0</v>
      </c>
      <c r="AT95" s="203">
        <f>Отчет!F386</f>
        <v>0</v>
      </c>
      <c r="AU95" s="203">
        <f>Отчет!G386</f>
        <v>0</v>
      </c>
      <c r="AV95" s="203">
        <f>Отчет!H386</f>
        <v>0</v>
      </c>
      <c r="AW95" s="203">
        <f>Отчет!I386</f>
        <v>0</v>
      </c>
      <c r="AX95" s="203">
        <f>Отчет!J386</f>
        <v>0</v>
      </c>
      <c r="AY95" s="203">
        <f>Отчет!C387</f>
        <v>0</v>
      </c>
      <c r="AZ95" s="203">
        <f>Отчет!D387</f>
        <v>0</v>
      </c>
      <c r="BA95" s="203">
        <f>Отчет!E387</f>
        <v>0</v>
      </c>
      <c r="BB95" s="203">
        <f>Отчет!F387</f>
        <v>0</v>
      </c>
      <c r="BC95" s="203">
        <f>Отчет!G387</f>
        <v>0</v>
      </c>
      <c r="BD95" s="203">
        <f>Отчет!H387</f>
        <v>0</v>
      </c>
      <c r="BE95" s="203">
        <f>Отчет!I387</f>
        <v>0</v>
      </c>
      <c r="BF95" s="203">
        <f>Отчет!J387</f>
        <v>0</v>
      </c>
      <c r="BG95" s="202"/>
      <c r="BH95" s="202"/>
      <c r="BI95" s="202"/>
      <c r="BJ95" s="202"/>
      <c r="BK95" s="202"/>
      <c r="BL95" s="202"/>
      <c r="BM95" s="202"/>
      <c r="BN95" s="202"/>
      <c r="BO95" s="202"/>
      <c r="BP95" s="202"/>
      <c r="BQ95" s="202"/>
      <c r="BR95" s="202"/>
      <c r="BS95" s="202"/>
      <c r="BT95" s="202"/>
      <c r="BU95" s="202"/>
      <c r="BV95" s="202"/>
      <c r="BW95" s="202"/>
      <c r="BX95" s="202"/>
      <c r="BY95" s="202"/>
      <c r="BZ95" s="202"/>
      <c r="CA95" s="202"/>
      <c r="CB95" s="202"/>
      <c r="CC95" s="202"/>
      <c r="CD95" s="202"/>
      <c r="CE95" s="202"/>
      <c r="CF95" s="202"/>
      <c r="CG95" s="202"/>
      <c r="CH95" s="202"/>
      <c r="CI95" s="202"/>
      <c r="CJ95" s="202"/>
      <c r="CK95" s="202"/>
      <c r="CL95" s="202"/>
      <c r="CM95" s="202"/>
      <c r="CN95" s="202"/>
      <c r="CO95" s="202"/>
      <c r="CP95" s="202"/>
      <c r="CQ95" s="202"/>
      <c r="CR95" s="202"/>
      <c r="CS95" s="202"/>
      <c r="CT95" s="202"/>
    </row>
    <row r="96" spans="1:116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</row>
    <row r="97" spans="1:175" x14ac:dyDescent="0.25">
      <c r="A97" s="72"/>
      <c r="B97" s="119" t="s">
        <v>443</v>
      </c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</row>
    <row r="98" spans="1:175" x14ac:dyDescent="0.25">
      <c r="A98" s="72"/>
      <c r="B98" s="119" t="s">
        <v>10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</row>
    <row r="99" spans="1:175" ht="112.5" customHeight="1" x14ac:dyDescent="0.25">
      <c r="B99" s="175" t="s">
        <v>58</v>
      </c>
      <c r="C99" s="176" t="s">
        <v>271</v>
      </c>
      <c r="D99" s="176" t="s">
        <v>445</v>
      </c>
      <c r="E99" s="176" t="s">
        <v>444</v>
      </c>
      <c r="F99" s="176" t="s">
        <v>579</v>
      </c>
      <c r="G99" s="176" t="s">
        <v>580</v>
      </c>
      <c r="H99" s="176" t="s">
        <v>581</v>
      </c>
      <c r="I99" s="176" t="s">
        <v>582</v>
      </c>
      <c r="J99" s="176" t="s">
        <v>583</v>
      </c>
      <c r="K99" s="176" t="s">
        <v>584</v>
      </c>
      <c r="L99" s="176" t="s">
        <v>585</v>
      </c>
      <c r="M99" s="176" t="s">
        <v>586</v>
      </c>
      <c r="N99" s="176" t="s">
        <v>587</v>
      </c>
      <c r="O99" s="176" t="s">
        <v>588</v>
      </c>
      <c r="P99" s="176" t="s">
        <v>589</v>
      </c>
      <c r="Q99" s="176" t="s">
        <v>590</v>
      </c>
      <c r="R99" s="176" t="s">
        <v>591</v>
      </c>
      <c r="S99" s="176" t="s">
        <v>592</v>
      </c>
      <c r="T99" s="176" t="s">
        <v>574</v>
      </c>
      <c r="U99" s="176" t="s">
        <v>593</v>
      </c>
      <c r="V99" s="176" t="s">
        <v>621</v>
      </c>
      <c r="W99" s="176" t="s">
        <v>594</v>
      </c>
      <c r="X99" s="176" t="s">
        <v>595</v>
      </c>
      <c r="Y99" s="176" t="s">
        <v>596</v>
      </c>
      <c r="Z99" s="176" t="s">
        <v>597</v>
      </c>
      <c r="AA99" s="176" t="s">
        <v>598</v>
      </c>
      <c r="AB99" s="176" t="s">
        <v>599</v>
      </c>
      <c r="AC99" s="176" t="s">
        <v>600</v>
      </c>
      <c r="AD99" s="176" t="s">
        <v>601</v>
      </c>
      <c r="AE99" s="264" t="s">
        <v>810</v>
      </c>
      <c r="AF99" s="176" t="s">
        <v>603</v>
      </c>
      <c r="AG99" s="176" t="s">
        <v>604</v>
      </c>
      <c r="AH99" s="176" t="s">
        <v>605</v>
      </c>
      <c r="AI99" s="176" t="s">
        <v>606</v>
      </c>
      <c r="AJ99" s="176" t="s">
        <v>607</v>
      </c>
      <c r="AK99" s="176" t="s">
        <v>608</v>
      </c>
      <c r="AL99" s="176" t="s">
        <v>609</v>
      </c>
      <c r="AM99" s="176" t="s">
        <v>610</v>
      </c>
      <c r="AN99" s="176" t="s">
        <v>40</v>
      </c>
      <c r="AO99" s="176" t="s">
        <v>811</v>
      </c>
      <c r="AP99" s="176" t="s">
        <v>812</v>
      </c>
      <c r="AQ99" s="176" t="s">
        <v>813</v>
      </c>
      <c r="AR99" s="176" t="s">
        <v>613</v>
      </c>
      <c r="AS99" s="176" t="s">
        <v>614</v>
      </c>
      <c r="AT99" s="176" t="s">
        <v>615</v>
      </c>
      <c r="AU99" s="176" t="s">
        <v>616</v>
      </c>
      <c r="AV99" s="176" t="s">
        <v>617</v>
      </c>
      <c r="AW99" s="176" t="s">
        <v>618</v>
      </c>
      <c r="AX99" s="176" t="s">
        <v>619</v>
      </c>
      <c r="AY99" s="176" t="s">
        <v>620</v>
      </c>
      <c r="AZ99" s="264" t="s">
        <v>814</v>
      </c>
      <c r="BA99" s="176" t="s">
        <v>198</v>
      </c>
      <c r="BB99" s="207"/>
      <c r="BC99" s="207"/>
      <c r="BD99" s="207"/>
      <c r="BE99" s="207"/>
    </row>
    <row r="100" spans="1:175" ht="48" customHeight="1" x14ac:dyDescent="0.25">
      <c r="B100" s="178"/>
      <c r="C100" s="182">
        <f>'Школы здоровья'!H62</f>
        <v>0</v>
      </c>
      <c r="D100" s="182">
        <f>'Школы здоровья'!H9</f>
        <v>0</v>
      </c>
      <c r="E100" s="182">
        <f>'Школы здоровья'!H10</f>
        <v>0</v>
      </c>
      <c r="F100" s="182">
        <f>'Школы здоровья'!H11</f>
        <v>0</v>
      </c>
      <c r="G100" s="182">
        <f>'Школы здоровья'!H12</f>
        <v>0</v>
      </c>
      <c r="H100" s="182">
        <f>'Школы здоровья'!H13</f>
        <v>0</v>
      </c>
      <c r="I100" s="182">
        <f>'Школы здоровья'!H14</f>
        <v>0</v>
      </c>
      <c r="J100" s="182">
        <f>'Школы здоровья'!H15</f>
        <v>0</v>
      </c>
      <c r="K100" s="182">
        <f>'Школы здоровья'!H16</f>
        <v>0</v>
      </c>
      <c r="L100" s="182">
        <f>'Школы здоровья'!H17</f>
        <v>0</v>
      </c>
      <c r="M100" s="182">
        <f>'Школы здоровья'!H18</f>
        <v>0</v>
      </c>
      <c r="N100" s="182">
        <f>'Школы здоровья'!H19</f>
        <v>0</v>
      </c>
      <c r="O100" s="182">
        <f>'Школы здоровья'!H20</f>
        <v>0</v>
      </c>
      <c r="P100" s="182">
        <f>'Школы здоровья'!H21</f>
        <v>0</v>
      </c>
      <c r="Q100" s="182">
        <f>'Школы здоровья'!H22</f>
        <v>0</v>
      </c>
      <c r="R100" s="182">
        <f>'Школы здоровья'!H23</f>
        <v>0</v>
      </c>
      <c r="S100" s="182">
        <f>'Школы здоровья'!H24</f>
        <v>0</v>
      </c>
      <c r="T100" s="182">
        <f>'Школы здоровья'!H25</f>
        <v>0</v>
      </c>
      <c r="U100" s="182">
        <f>'Школы здоровья'!H26</f>
        <v>0</v>
      </c>
      <c r="V100" s="182">
        <f>'Школы здоровья'!H27</f>
        <v>0</v>
      </c>
      <c r="W100" s="182">
        <f>'Школы здоровья'!H28</f>
        <v>0</v>
      </c>
      <c r="X100" s="182">
        <f>'Школы здоровья'!H29</f>
        <v>0</v>
      </c>
      <c r="Y100" s="182">
        <f>'Школы здоровья'!H30</f>
        <v>0</v>
      </c>
      <c r="Z100" s="182">
        <f>'Школы здоровья'!H31</f>
        <v>0</v>
      </c>
      <c r="AA100" s="182">
        <f>'Школы здоровья'!H32</f>
        <v>0</v>
      </c>
      <c r="AB100" s="182">
        <f>'Школы здоровья'!H33</f>
        <v>0</v>
      </c>
      <c r="AC100" s="182">
        <f>'Школы здоровья'!H34</f>
        <v>0</v>
      </c>
      <c r="AD100" s="182">
        <f>'Школы здоровья'!H35</f>
        <v>0</v>
      </c>
      <c r="AE100" s="265">
        <f>'Школы здоровья'!H36</f>
        <v>0</v>
      </c>
      <c r="AF100" s="182">
        <f>'Школы здоровья'!H37</f>
        <v>0</v>
      </c>
      <c r="AG100" s="182">
        <f>'Школы здоровья'!H38</f>
        <v>0</v>
      </c>
      <c r="AH100" s="182">
        <f>'Школы здоровья'!H39</f>
        <v>0</v>
      </c>
      <c r="AI100" s="182">
        <f>'Школы здоровья'!H40</f>
        <v>0</v>
      </c>
      <c r="AJ100" s="182">
        <f>'Школы здоровья'!H41</f>
        <v>0</v>
      </c>
      <c r="AK100" s="182">
        <f>'Школы здоровья'!H42</f>
        <v>0</v>
      </c>
      <c r="AL100" s="182">
        <f>'Школы здоровья'!H43</f>
        <v>0</v>
      </c>
      <c r="AM100" s="182">
        <f>'Школы здоровья'!H44</f>
        <v>0</v>
      </c>
      <c r="AN100" s="182">
        <f>'Школы здоровья'!H45</f>
        <v>0</v>
      </c>
      <c r="AO100" s="182">
        <f>'Школы здоровья'!H46</f>
        <v>0</v>
      </c>
      <c r="AP100" s="182">
        <f>'Школы здоровья'!H47</f>
        <v>0</v>
      </c>
      <c r="AQ100" s="182">
        <f>'Школы здоровья'!H48</f>
        <v>0</v>
      </c>
      <c r="AR100" s="182">
        <f>'Школы здоровья'!H49</f>
        <v>0</v>
      </c>
      <c r="AS100" s="182">
        <f>'Школы здоровья'!H50</f>
        <v>0</v>
      </c>
      <c r="AT100" s="182">
        <f>'Школы здоровья'!H51</f>
        <v>0</v>
      </c>
      <c r="AU100" s="182">
        <f>'Школы здоровья'!H52</f>
        <v>0</v>
      </c>
      <c r="AV100" s="182">
        <f>'Школы здоровья'!H53</f>
        <v>0</v>
      </c>
      <c r="AW100" s="182">
        <f>'Школы здоровья'!H54</f>
        <v>0</v>
      </c>
      <c r="AX100" s="182">
        <f>'Школы здоровья'!H55</f>
        <v>0</v>
      </c>
      <c r="AY100" s="182">
        <f>'Школы здоровья'!H56</f>
        <v>0</v>
      </c>
      <c r="AZ100" s="265">
        <f>'Школы здоровья'!H57</f>
        <v>0</v>
      </c>
      <c r="BA100" s="182">
        <f>SUM('Школы здоровья'!H58:H61)</f>
        <v>0</v>
      </c>
      <c r="BB100" s="210"/>
      <c r="BC100" s="210"/>
      <c r="BD100" s="210"/>
      <c r="BE100" s="210"/>
    </row>
    <row r="102" spans="1:175" x14ac:dyDescent="0.25">
      <c r="B102" s="119" t="s">
        <v>11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</row>
    <row r="103" spans="1:175" ht="83.45" customHeight="1" x14ac:dyDescent="0.25">
      <c r="B103" s="610" t="s">
        <v>58</v>
      </c>
      <c r="C103" s="605" t="s">
        <v>271</v>
      </c>
      <c r="D103" s="606"/>
      <c r="E103" s="607"/>
      <c r="F103" s="605" t="s">
        <v>445</v>
      </c>
      <c r="G103" s="606"/>
      <c r="H103" s="607"/>
      <c r="I103" s="605" t="s">
        <v>444</v>
      </c>
      <c r="J103" s="606"/>
      <c r="K103" s="607"/>
      <c r="L103" s="605" t="s">
        <v>579</v>
      </c>
      <c r="M103" s="606"/>
      <c r="N103" s="606"/>
      <c r="O103" s="605" t="s">
        <v>580</v>
      </c>
      <c r="P103" s="606"/>
      <c r="Q103" s="606"/>
      <c r="R103" s="605" t="s">
        <v>581</v>
      </c>
      <c r="S103" s="606"/>
      <c r="T103" s="606"/>
      <c r="U103" s="605" t="s">
        <v>582</v>
      </c>
      <c r="V103" s="606"/>
      <c r="W103" s="606"/>
      <c r="X103" s="605" t="s">
        <v>583</v>
      </c>
      <c r="Y103" s="606"/>
      <c r="Z103" s="606"/>
      <c r="AA103" s="608" t="s">
        <v>584</v>
      </c>
      <c r="AB103" s="609"/>
      <c r="AC103" s="609"/>
      <c r="AD103" s="605" t="s">
        <v>585</v>
      </c>
      <c r="AE103" s="606"/>
      <c r="AF103" s="607"/>
      <c r="AG103" s="605" t="s">
        <v>586</v>
      </c>
      <c r="AH103" s="606"/>
      <c r="AI103" s="607"/>
      <c r="AJ103" s="605" t="s">
        <v>587</v>
      </c>
      <c r="AK103" s="606"/>
      <c r="AL103" s="606"/>
      <c r="AM103" s="605" t="s">
        <v>588</v>
      </c>
      <c r="AN103" s="606"/>
      <c r="AO103" s="606"/>
      <c r="AP103" s="605" t="s">
        <v>589</v>
      </c>
      <c r="AQ103" s="606"/>
      <c r="AR103" s="606"/>
      <c r="AS103" s="605" t="s">
        <v>590</v>
      </c>
      <c r="AT103" s="606"/>
      <c r="AU103" s="606"/>
      <c r="AV103" s="605" t="s">
        <v>591</v>
      </c>
      <c r="AW103" s="606"/>
      <c r="AX103" s="606"/>
      <c r="AY103" s="605" t="s">
        <v>592</v>
      </c>
      <c r="AZ103" s="606"/>
      <c r="BA103" s="607"/>
      <c r="BB103" s="605" t="s">
        <v>574</v>
      </c>
      <c r="BC103" s="606"/>
      <c r="BD103" s="607"/>
      <c r="BE103" s="605" t="s">
        <v>593</v>
      </c>
      <c r="BF103" s="606"/>
      <c r="BG103" s="606"/>
      <c r="BH103" s="605" t="s">
        <v>621</v>
      </c>
      <c r="BI103" s="606"/>
      <c r="BJ103" s="606"/>
      <c r="BK103" s="605" t="s">
        <v>594</v>
      </c>
      <c r="BL103" s="606"/>
      <c r="BM103" s="606"/>
      <c r="BN103" s="605" t="s">
        <v>595</v>
      </c>
      <c r="BO103" s="606"/>
      <c r="BP103" s="606"/>
      <c r="BQ103" s="605" t="s">
        <v>596</v>
      </c>
      <c r="BR103" s="606"/>
      <c r="BS103" s="606"/>
      <c r="BT103" s="605" t="s">
        <v>597</v>
      </c>
      <c r="BU103" s="606"/>
      <c r="BV103" s="606"/>
      <c r="BW103" s="605" t="s">
        <v>598</v>
      </c>
      <c r="BX103" s="606"/>
      <c r="BY103" s="606"/>
      <c r="BZ103" s="605" t="s">
        <v>599</v>
      </c>
      <c r="CA103" s="606"/>
      <c r="CB103" s="606"/>
      <c r="CC103" s="605" t="s">
        <v>600</v>
      </c>
      <c r="CD103" s="606"/>
      <c r="CE103" s="606"/>
      <c r="CF103" s="605" t="s">
        <v>601</v>
      </c>
      <c r="CG103" s="606"/>
      <c r="CH103" s="606"/>
      <c r="CI103" s="605" t="s">
        <v>602</v>
      </c>
      <c r="CJ103" s="606"/>
      <c r="CK103" s="606"/>
      <c r="CL103" s="605" t="s">
        <v>603</v>
      </c>
      <c r="CM103" s="606"/>
      <c r="CN103" s="606"/>
      <c r="CO103" s="605" t="s">
        <v>604</v>
      </c>
      <c r="CP103" s="606"/>
      <c r="CQ103" s="606"/>
      <c r="CR103" s="605" t="s">
        <v>605</v>
      </c>
      <c r="CS103" s="606"/>
      <c r="CT103" s="606"/>
      <c r="CU103" s="605" t="s">
        <v>606</v>
      </c>
      <c r="CV103" s="606"/>
      <c r="CW103" s="606"/>
      <c r="CX103" s="605" t="s">
        <v>607</v>
      </c>
      <c r="CY103" s="606"/>
      <c r="CZ103" s="606"/>
      <c r="DA103" s="605" t="s">
        <v>608</v>
      </c>
      <c r="DB103" s="606"/>
      <c r="DC103" s="606"/>
      <c r="DD103" s="605" t="s">
        <v>609</v>
      </c>
      <c r="DE103" s="606"/>
      <c r="DF103" s="606"/>
      <c r="DG103" s="605" t="s">
        <v>610</v>
      </c>
      <c r="DH103" s="606"/>
      <c r="DI103" s="606"/>
      <c r="DJ103" s="605" t="s">
        <v>40</v>
      </c>
      <c r="DK103" s="606"/>
      <c r="DL103" s="606"/>
      <c r="DM103" s="605" t="s">
        <v>41</v>
      </c>
      <c r="DN103" s="606"/>
      <c r="DO103" s="606"/>
      <c r="DP103" s="605" t="s">
        <v>611</v>
      </c>
      <c r="DQ103" s="606"/>
      <c r="DR103" s="606"/>
      <c r="DS103" s="605" t="s">
        <v>612</v>
      </c>
      <c r="DT103" s="606"/>
      <c r="DU103" s="607"/>
      <c r="DV103" s="605" t="s">
        <v>613</v>
      </c>
      <c r="DW103" s="606"/>
      <c r="DX103" s="607"/>
      <c r="DY103" s="605" t="s">
        <v>614</v>
      </c>
      <c r="DZ103" s="606"/>
      <c r="EA103" s="606"/>
      <c r="EB103" s="605" t="s">
        <v>615</v>
      </c>
      <c r="EC103" s="606"/>
      <c r="ED103" s="607"/>
      <c r="EE103" s="605" t="s">
        <v>616</v>
      </c>
      <c r="EF103" s="606"/>
      <c r="EG103" s="607"/>
      <c r="EH103" s="605" t="s">
        <v>617</v>
      </c>
      <c r="EI103" s="606"/>
      <c r="EJ103" s="607"/>
      <c r="EK103" s="605" t="s">
        <v>670</v>
      </c>
      <c r="EL103" s="606"/>
      <c r="EM103" s="607"/>
      <c r="EN103" s="605" t="s">
        <v>619</v>
      </c>
      <c r="EO103" s="606"/>
      <c r="EP103" s="607"/>
      <c r="EQ103" s="605" t="s">
        <v>620</v>
      </c>
      <c r="ER103" s="606"/>
      <c r="ES103" s="607"/>
      <c r="ET103" s="605" t="s">
        <v>814</v>
      </c>
      <c r="EU103" s="606"/>
      <c r="EV103" s="607"/>
      <c r="EW103" s="602" t="s">
        <v>198</v>
      </c>
      <c r="EX103" s="602"/>
      <c r="EY103" s="602"/>
      <c r="EZ103" s="213"/>
      <c r="FA103" s="213"/>
      <c r="FB103" s="213"/>
      <c r="FC103" s="213"/>
      <c r="FD103" s="213"/>
      <c r="FE103" s="213"/>
      <c r="FF103" s="213"/>
      <c r="FG103" s="213"/>
      <c r="FH103" s="213"/>
      <c r="FI103" s="213"/>
      <c r="FJ103" s="213"/>
      <c r="FK103" s="213"/>
      <c r="FL103" s="213"/>
      <c r="FM103" s="213"/>
      <c r="FN103" s="213"/>
      <c r="FO103" s="213"/>
      <c r="FP103" s="213"/>
      <c r="FQ103" s="211"/>
      <c r="FR103" s="211"/>
      <c r="FS103" s="211"/>
    </row>
    <row r="104" spans="1:175" ht="56.45" customHeight="1" x14ac:dyDescent="0.25">
      <c r="B104" s="611"/>
      <c r="C104" s="185" t="s">
        <v>446</v>
      </c>
      <c r="D104" s="185" t="s">
        <v>668</v>
      </c>
      <c r="E104" s="185" t="s">
        <v>669</v>
      </c>
      <c r="F104" s="185" t="s">
        <v>446</v>
      </c>
      <c r="G104" s="185" t="s">
        <v>668</v>
      </c>
      <c r="H104" s="185" t="s">
        <v>669</v>
      </c>
      <c r="I104" s="185" t="s">
        <v>446</v>
      </c>
      <c r="J104" s="185" t="s">
        <v>668</v>
      </c>
      <c r="K104" s="185" t="s">
        <v>669</v>
      </c>
      <c r="L104" s="185" t="s">
        <v>446</v>
      </c>
      <c r="M104" s="185" t="s">
        <v>668</v>
      </c>
      <c r="N104" s="185" t="s">
        <v>669</v>
      </c>
      <c r="O104" s="185" t="s">
        <v>446</v>
      </c>
      <c r="P104" s="185" t="s">
        <v>668</v>
      </c>
      <c r="Q104" s="185" t="s">
        <v>669</v>
      </c>
      <c r="R104" s="185" t="s">
        <v>446</v>
      </c>
      <c r="S104" s="185" t="s">
        <v>668</v>
      </c>
      <c r="T104" s="185" t="s">
        <v>669</v>
      </c>
      <c r="U104" s="185" t="s">
        <v>446</v>
      </c>
      <c r="V104" s="185" t="s">
        <v>668</v>
      </c>
      <c r="W104" s="185" t="s">
        <v>669</v>
      </c>
      <c r="X104" s="185" t="s">
        <v>446</v>
      </c>
      <c r="Y104" s="185" t="s">
        <v>668</v>
      </c>
      <c r="Z104" s="185" t="s">
        <v>669</v>
      </c>
      <c r="AA104" s="185" t="s">
        <v>446</v>
      </c>
      <c r="AB104" s="185" t="s">
        <v>668</v>
      </c>
      <c r="AC104" s="185" t="s">
        <v>669</v>
      </c>
      <c r="AD104" s="185" t="s">
        <v>446</v>
      </c>
      <c r="AE104" s="185" t="s">
        <v>668</v>
      </c>
      <c r="AF104" s="185" t="s">
        <v>669</v>
      </c>
      <c r="AG104" s="185" t="s">
        <v>446</v>
      </c>
      <c r="AH104" s="185" t="s">
        <v>668</v>
      </c>
      <c r="AI104" s="185" t="s">
        <v>669</v>
      </c>
      <c r="AJ104" s="185" t="s">
        <v>446</v>
      </c>
      <c r="AK104" s="185" t="s">
        <v>668</v>
      </c>
      <c r="AL104" s="185" t="s">
        <v>669</v>
      </c>
      <c r="AM104" s="185" t="s">
        <v>446</v>
      </c>
      <c r="AN104" s="185" t="s">
        <v>668</v>
      </c>
      <c r="AO104" s="185" t="s">
        <v>669</v>
      </c>
      <c r="AP104" s="185" t="s">
        <v>446</v>
      </c>
      <c r="AQ104" s="185" t="s">
        <v>668</v>
      </c>
      <c r="AR104" s="185" t="s">
        <v>669</v>
      </c>
      <c r="AS104" s="185" t="s">
        <v>446</v>
      </c>
      <c r="AT104" s="185" t="s">
        <v>668</v>
      </c>
      <c r="AU104" s="185" t="s">
        <v>669</v>
      </c>
      <c r="AV104" s="185" t="s">
        <v>446</v>
      </c>
      <c r="AW104" s="185" t="s">
        <v>668</v>
      </c>
      <c r="AX104" s="185" t="s">
        <v>669</v>
      </c>
      <c r="AY104" s="185" t="s">
        <v>446</v>
      </c>
      <c r="AZ104" s="185" t="s">
        <v>668</v>
      </c>
      <c r="BA104" s="185" t="s">
        <v>669</v>
      </c>
      <c r="BB104" s="185" t="s">
        <v>446</v>
      </c>
      <c r="BC104" s="185" t="s">
        <v>668</v>
      </c>
      <c r="BD104" s="185" t="s">
        <v>669</v>
      </c>
      <c r="BE104" s="185" t="s">
        <v>446</v>
      </c>
      <c r="BF104" s="185" t="s">
        <v>668</v>
      </c>
      <c r="BG104" s="185" t="s">
        <v>669</v>
      </c>
      <c r="BH104" s="185" t="s">
        <v>446</v>
      </c>
      <c r="BI104" s="185" t="s">
        <v>668</v>
      </c>
      <c r="BJ104" s="185" t="s">
        <v>669</v>
      </c>
      <c r="BK104" s="185" t="s">
        <v>446</v>
      </c>
      <c r="BL104" s="185" t="s">
        <v>668</v>
      </c>
      <c r="BM104" s="185" t="s">
        <v>669</v>
      </c>
      <c r="BN104" s="185" t="s">
        <v>446</v>
      </c>
      <c r="BO104" s="185" t="s">
        <v>668</v>
      </c>
      <c r="BP104" s="185" t="s">
        <v>669</v>
      </c>
      <c r="BQ104" s="185" t="s">
        <v>446</v>
      </c>
      <c r="BR104" s="185" t="s">
        <v>668</v>
      </c>
      <c r="BS104" s="185" t="s">
        <v>669</v>
      </c>
      <c r="BT104" s="185" t="s">
        <v>446</v>
      </c>
      <c r="BU104" s="185" t="s">
        <v>668</v>
      </c>
      <c r="BV104" s="185" t="s">
        <v>669</v>
      </c>
      <c r="BW104" s="185" t="s">
        <v>446</v>
      </c>
      <c r="BX104" s="185" t="s">
        <v>668</v>
      </c>
      <c r="BY104" s="185" t="s">
        <v>669</v>
      </c>
      <c r="BZ104" s="185" t="s">
        <v>446</v>
      </c>
      <c r="CA104" s="185" t="s">
        <v>668</v>
      </c>
      <c r="CB104" s="185" t="s">
        <v>669</v>
      </c>
      <c r="CC104" s="185" t="s">
        <v>446</v>
      </c>
      <c r="CD104" s="185" t="s">
        <v>668</v>
      </c>
      <c r="CE104" s="185" t="s">
        <v>669</v>
      </c>
      <c r="CF104" s="185" t="s">
        <v>446</v>
      </c>
      <c r="CG104" s="185" t="s">
        <v>668</v>
      </c>
      <c r="CH104" s="185" t="s">
        <v>669</v>
      </c>
      <c r="CI104" s="185" t="s">
        <v>446</v>
      </c>
      <c r="CJ104" s="185" t="s">
        <v>668</v>
      </c>
      <c r="CK104" s="185" t="s">
        <v>669</v>
      </c>
      <c r="CL104" s="185" t="s">
        <v>446</v>
      </c>
      <c r="CM104" s="185" t="s">
        <v>668</v>
      </c>
      <c r="CN104" s="185" t="s">
        <v>669</v>
      </c>
      <c r="CO104" s="185" t="s">
        <v>446</v>
      </c>
      <c r="CP104" s="185" t="s">
        <v>668</v>
      </c>
      <c r="CQ104" s="185" t="s">
        <v>669</v>
      </c>
      <c r="CR104" s="185" t="s">
        <v>446</v>
      </c>
      <c r="CS104" s="185" t="s">
        <v>668</v>
      </c>
      <c r="CT104" s="185" t="s">
        <v>669</v>
      </c>
      <c r="CU104" s="185" t="s">
        <v>446</v>
      </c>
      <c r="CV104" s="185" t="s">
        <v>668</v>
      </c>
      <c r="CW104" s="185" t="s">
        <v>669</v>
      </c>
      <c r="CX104" s="185" t="s">
        <v>446</v>
      </c>
      <c r="CY104" s="185" t="s">
        <v>668</v>
      </c>
      <c r="CZ104" s="185" t="s">
        <v>669</v>
      </c>
      <c r="DA104" s="185" t="s">
        <v>446</v>
      </c>
      <c r="DB104" s="185" t="s">
        <v>668</v>
      </c>
      <c r="DC104" s="185" t="s">
        <v>669</v>
      </c>
      <c r="DD104" s="185" t="s">
        <v>446</v>
      </c>
      <c r="DE104" s="185" t="s">
        <v>668</v>
      </c>
      <c r="DF104" s="185" t="s">
        <v>669</v>
      </c>
      <c r="DG104" s="185" t="s">
        <v>446</v>
      </c>
      <c r="DH104" s="185" t="s">
        <v>668</v>
      </c>
      <c r="DI104" s="185" t="s">
        <v>669</v>
      </c>
      <c r="DJ104" s="185" t="s">
        <v>446</v>
      </c>
      <c r="DK104" s="185" t="s">
        <v>668</v>
      </c>
      <c r="DL104" s="185" t="s">
        <v>669</v>
      </c>
      <c r="DM104" s="185" t="s">
        <v>446</v>
      </c>
      <c r="DN104" s="185" t="s">
        <v>668</v>
      </c>
      <c r="DO104" s="185" t="s">
        <v>669</v>
      </c>
      <c r="DP104" s="185" t="s">
        <v>446</v>
      </c>
      <c r="DQ104" s="185" t="s">
        <v>668</v>
      </c>
      <c r="DR104" s="185" t="s">
        <v>669</v>
      </c>
      <c r="DS104" s="185" t="s">
        <v>446</v>
      </c>
      <c r="DT104" s="185" t="s">
        <v>668</v>
      </c>
      <c r="DU104" s="185" t="s">
        <v>669</v>
      </c>
      <c r="DV104" s="185" t="s">
        <v>446</v>
      </c>
      <c r="DW104" s="185" t="s">
        <v>668</v>
      </c>
      <c r="DX104" s="185" t="s">
        <v>669</v>
      </c>
      <c r="DY104" s="185" t="s">
        <v>446</v>
      </c>
      <c r="DZ104" s="185" t="s">
        <v>668</v>
      </c>
      <c r="EA104" s="185" t="s">
        <v>669</v>
      </c>
      <c r="EB104" s="185" t="s">
        <v>446</v>
      </c>
      <c r="EC104" s="185" t="s">
        <v>668</v>
      </c>
      <c r="ED104" s="185" t="s">
        <v>669</v>
      </c>
      <c r="EE104" s="185" t="s">
        <v>446</v>
      </c>
      <c r="EF104" s="185" t="s">
        <v>668</v>
      </c>
      <c r="EG104" s="185" t="s">
        <v>669</v>
      </c>
      <c r="EH104" s="185" t="s">
        <v>446</v>
      </c>
      <c r="EI104" s="185" t="s">
        <v>668</v>
      </c>
      <c r="EJ104" s="185" t="s">
        <v>669</v>
      </c>
      <c r="EK104" s="185" t="s">
        <v>446</v>
      </c>
      <c r="EL104" s="185" t="s">
        <v>668</v>
      </c>
      <c r="EM104" s="185" t="s">
        <v>815</v>
      </c>
      <c r="EN104" s="185" t="s">
        <v>446</v>
      </c>
      <c r="EO104" s="185" t="s">
        <v>668</v>
      </c>
      <c r="EP104" s="185" t="s">
        <v>669</v>
      </c>
      <c r="EQ104" s="185" t="s">
        <v>446</v>
      </c>
      <c r="ER104" s="185" t="s">
        <v>668</v>
      </c>
      <c r="ES104" s="185" t="s">
        <v>669</v>
      </c>
      <c r="ET104" s="185" t="s">
        <v>446</v>
      </c>
      <c r="EU104" s="185" t="s">
        <v>668</v>
      </c>
      <c r="EV104" s="185" t="s">
        <v>815</v>
      </c>
      <c r="EW104" s="185" t="s">
        <v>446</v>
      </c>
      <c r="EX104" s="185" t="s">
        <v>668</v>
      </c>
      <c r="EY104" s="185" t="s">
        <v>669</v>
      </c>
    </row>
    <row r="105" spans="1:175" ht="51.75" customHeight="1" x14ac:dyDescent="0.25">
      <c r="B105" s="178"/>
      <c r="C105" s="182">
        <f>'Школы здоровья'!I62</f>
        <v>0</v>
      </c>
      <c r="D105" s="182">
        <f>'Школы здоровья'!K62</f>
        <v>0</v>
      </c>
      <c r="E105" s="182">
        <f>'Школы здоровья'!L62</f>
        <v>0</v>
      </c>
      <c r="F105" s="182">
        <f>'Школы здоровья'!I9</f>
        <v>0</v>
      </c>
      <c r="G105" s="182">
        <f>'Школы здоровья'!K9</f>
        <v>0</v>
      </c>
      <c r="H105" s="182">
        <f>'Школы здоровья'!L9</f>
        <v>0</v>
      </c>
      <c r="I105" s="182">
        <f>'Школы здоровья'!I10</f>
        <v>0</v>
      </c>
      <c r="J105" s="182">
        <f>'Школы здоровья'!K10</f>
        <v>0</v>
      </c>
      <c r="K105" s="182">
        <f>'Школы здоровья'!L10</f>
        <v>0</v>
      </c>
      <c r="L105" s="182">
        <f>'Школы здоровья'!I11</f>
        <v>0</v>
      </c>
      <c r="M105" s="182">
        <f>'Школы здоровья'!K11</f>
        <v>0</v>
      </c>
      <c r="N105" s="182">
        <f>'Школы здоровья'!L11</f>
        <v>0</v>
      </c>
      <c r="O105" s="182">
        <f>'Школы здоровья'!I12</f>
        <v>0</v>
      </c>
      <c r="P105" s="182">
        <f>'Школы здоровья'!K12</f>
        <v>0</v>
      </c>
      <c r="Q105" s="182">
        <f>'Школы здоровья'!L12</f>
        <v>0</v>
      </c>
      <c r="R105" s="182">
        <f>'Школы здоровья'!I13</f>
        <v>0</v>
      </c>
      <c r="S105" s="182">
        <f>'Школы здоровья'!K13</f>
        <v>0</v>
      </c>
      <c r="T105" s="182">
        <f>'Школы здоровья'!L13</f>
        <v>0</v>
      </c>
      <c r="U105" s="182">
        <f>'Школы здоровья'!I14</f>
        <v>0</v>
      </c>
      <c r="V105" s="182">
        <f>'Школы здоровья'!K14</f>
        <v>0</v>
      </c>
      <c r="W105" s="182">
        <f>'Школы здоровья'!L14</f>
        <v>0</v>
      </c>
      <c r="X105" s="182">
        <f>'Школы здоровья'!I15</f>
        <v>0</v>
      </c>
      <c r="Y105" s="182" t="str">
        <f>'Школы здоровья'!K15</f>
        <v>Х</v>
      </c>
      <c r="Z105" s="182" t="str">
        <f>'Школы здоровья'!L15</f>
        <v>Х</v>
      </c>
      <c r="AA105" s="182">
        <f>'Школы здоровья'!I16</f>
        <v>0</v>
      </c>
      <c r="AB105" s="182" t="str">
        <f>'Школы здоровья'!K16</f>
        <v>Х</v>
      </c>
      <c r="AC105" s="182" t="str">
        <f>'Школы здоровья'!L16</f>
        <v>Х</v>
      </c>
      <c r="AD105" s="182">
        <f>'Школы здоровья'!I17</f>
        <v>0</v>
      </c>
      <c r="AE105" s="265" t="str">
        <f>'Школы здоровья'!K17</f>
        <v>Х</v>
      </c>
      <c r="AF105" s="182" t="str">
        <f>'Школы здоровья'!L17</f>
        <v>Х</v>
      </c>
      <c r="AG105" s="182">
        <f>'Школы здоровья'!I18</f>
        <v>0</v>
      </c>
      <c r="AH105" s="182" t="str">
        <f>'Школы здоровья'!K18</f>
        <v>Х</v>
      </c>
      <c r="AI105" s="182">
        <f>'Школы здоровья'!L18</f>
        <v>0</v>
      </c>
      <c r="AJ105" s="182">
        <f>'Школы здоровья'!I19</f>
        <v>0</v>
      </c>
      <c r="AK105" s="182">
        <f>'Школы здоровья'!K19</f>
        <v>0</v>
      </c>
      <c r="AL105" s="182">
        <f>'Школы здоровья'!L19</f>
        <v>0</v>
      </c>
      <c r="AM105" s="182">
        <f>'Школы здоровья'!I20</f>
        <v>0</v>
      </c>
      <c r="AN105" s="182">
        <f>'Школы здоровья'!K20</f>
        <v>0</v>
      </c>
      <c r="AO105" s="182">
        <f>'Школы здоровья'!L20</f>
        <v>0</v>
      </c>
      <c r="AP105" s="182">
        <f>'Школы здоровья'!I21</f>
        <v>0</v>
      </c>
      <c r="AQ105" s="182" t="str">
        <f>'Школы здоровья'!K21</f>
        <v>Х</v>
      </c>
      <c r="AR105" s="182" t="str">
        <f>'Школы здоровья'!L21</f>
        <v>Х</v>
      </c>
      <c r="AS105" s="182">
        <f>'Школы здоровья'!I22</f>
        <v>0</v>
      </c>
      <c r="AT105" s="182">
        <f>'Школы здоровья'!K22</f>
        <v>0</v>
      </c>
      <c r="AU105" s="182">
        <f>'Школы здоровья'!L22</f>
        <v>0</v>
      </c>
      <c r="AV105" s="182">
        <f>'Школы здоровья'!I23</f>
        <v>0</v>
      </c>
      <c r="AW105" s="182">
        <f>'Школы здоровья'!K23</f>
        <v>0</v>
      </c>
      <c r="AX105" s="182">
        <f>'Школы здоровья'!L23</f>
        <v>0</v>
      </c>
      <c r="AY105" s="182">
        <f>'Школы здоровья'!I24</f>
        <v>0</v>
      </c>
      <c r="AZ105" s="182">
        <f>'Школы здоровья'!K24</f>
        <v>0</v>
      </c>
      <c r="BA105" s="182">
        <f>'Школы здоровья'!L24</f>
        <v>0</v>
      </c>
      <c r="BB105" s="182">
        <f>'Школы здоровья'!I25</f>
        <v>0</v>
      </c>
      <c r="BC105" s="182">
        <f>'Школы здоровья'!K25</f>
        <v>0</v>
      </c>
      <c r="BD105" s="182">
        <f>'Школы здоровья'!L25</f>
        <v>0</v>
      </c>
      <c r="BE105" s="182">
        <f>'Школы здоровья'!I26</f>
        <v>0</v>
      </c>
      <c r="BF105" s="182">
        <f>'Школы здоровья'!K26</f>
        <v>0</v>
      </c>
      <c r="BG105" s="182">
        <f>'Школы здоровья'!L26</f>
        <v>0</v>
      </c>
      <c r="BH105" s="182">
        <f>'Школы здоровья'!I27</f>
        <v>0</v>
      </c>
      <c r="BI105" s="182">
        <f>'Школы здоровья'!K27</f>
        <v>0</v>
      </c>
      <c r="BJ105" s="182">
        <f>'Школы здоровья'!L27</f>
        <v>0</v>
      </c>
      <c r="BK105" s="182">
        <f>'Школы здоровья'!I28</f>
        <v>0</v>
      </c>
      <c r="BL105" s="182">
        <f>'Школы здоровья'!K28</f>
        <v>0</v>
      </c>
      <c r="BM105" s="182">
        <f>'Школы здоровья'!L28</f>
        <v>0</v>
      </c>
      <c r="BN105" s="182">
        <f>'Школы здоровья'!I29</f>
        <v>0</v>
      </c>
      <c r="BO105" s="182">
        <f>'Школы здоровья'!K29</f>
        <v>0</v>
      </c>
      <c r="BP105" s="182" t="str">
        <f>'Школы здоровья'!L29</f>
        <v>Х</v>
      </c>
      <c r="BQ105" s="182">
        <f>'Школы здоровья'!I30</f>
        <v>0</v>
      </c>
      <c r="BR105" s="182">
        <f>'Школы здоровья'!K30</f>
        <v>0</v>
      </c>
      <c r="BS105" s="182">
        <f>'Школы здоровья'!L30</f>
        <v>0</v>
      </c>
      <c r="BT105" s="182">
        <f>'Школы здоровья'!I31</f>
        <v>0</v>
      </c>
      <c r="BU105" s="182">
        <f>'Школы здоровья'!K31</f>
        <v>0</v>
      </c>
      <c r="BV105" s="182">
        <f>'Школы здоровья'!L31</f>
        <v>0</v>
      </c>
      <c r="BW105" s="182">
        <f>'Школы здоровья'!I32</f>
        <v>0</v>
      </c>
      <c r="BX105" s="182">
        <f>'Школы здоровья'!K32</f>
        <v>0</v>
      </c>
      <c r="BY105" s="182">
        <f>'Школы здоровья'!L32</f>
        <v>0</v>
      </c>
      <c r="BZ105" s="182">
        <f>'Школы здоровья'!I33</f>
        <v>0</v>
      </c>
      <c r="CA105" s="182">
        <f>'Школы здоровья'!K33</f>
        <v>0</v>
      </c>
      <c r="CB105" s="182">
        <f>'Школы здоровья'!L33</f>
        <v>0</v>
      </c>
      <c r="CC105" s="182">
        <f>'Школы здоровья'!I34</f>
        <v>0</v>
      </c>
      <c r="CD105" s="182">
        <f>'Школы здоровья'!K34</f>
        <v>0</v>
      </c>
      <c r="CE105" s="182">
        <f>'Школы здоровья'!L34</f>
        <v>0</v>
      </c>
      <c r="CF105" s="182">
        <f>'Школы здоровья'!I35</f>
        <v>0</v>
      </c>
      <c r="CG105" s="182">
        <f>'Школы здоровья'!K35</f>
        <v>0</v>
      </c>
      <c r="CH105" s="182">
        <f>'Школы здоровья'!L35</f>
        <v>0</v>
      </c>
      <c r="CI105" s="182">
        <f>'Школы здоровья'!I36</f>
        <v>0</v>
      </c>
      <c r="CJ105" s="182" t="str">
        <f>'Школы здоровья'!K36</f>
        <v>Х</v>
      </c>
      <c r="CK105" s="182" t="str">
        <f>'Школы здоровья'!L36</f>
        <v>Х</v>
      </c>
      <c r="CL105" s="182">
        <f>'Школы здоровья'!I37</f>
        <v>0</v>
      </c>
      <c r="CM105" s="182" t="str">
        <f>'Школы здоровья'!K37</f>
        <v>Х</v>
      </c>
      <c r="CN105" s="182" t="str">
        <f>'Школы здоровья'!L37</f>
        <v>Х</v>
      </c>
      <c r="CO105" s="182">
        <f>'Школы здоровья'!I38</f>
        <v>0</v>
      </c>
      <c r="CP105" s="182" t="str">
        <f>'Школы здоровья'!K38</f>
        <v>Х</v>
      </c>
      <c r="CQ105" s="182" t="str">
        <f>'Школы здоровья'!L38</f>
        <v>Х</v>
      </c>
      <c r="CR105" s="182">
        <f>'Школы здоровья'!I39</f>
        <v>0</v>
      </c>
      <c r="CS105" s="182" t="str">
        <f>'Школы здоровья'!K39</f>
        <v>Х</v>
      </c>
      <c r="CT105" s="182" t="str">
        <f>'Школы здоровья'!L39</f>
        <v>Х</v>
      </c>
      <c r="CU105" s="182">
        <f>'Школы здоровья'!I40</f>
        <v>0</v>
      </c>
      <c r="CV105" s="182" t="str">
        <f>'Школы здоровья'!K40</f>
        <v>Х</v>
      </c>
      <c r="CW105" s="182" t="str">
        <f>'Школы здоровья'!L40</f>
        <v>Х</v>
      </c>
      <c r="CX105" s="182">
        <f>'Школы здоровья'!I41</f>
        <v>0</v>
      </c>
      <c r="CY105" s="182" t="str">
        <f>'Школы здоровья'!K41</f>
        <v>Х</v>
      </c>
      <c r="CZ105" s="182" t="str">
        <f>'Школы здоровья'!L41</f>
        <v>Х</v>
      </c>
      <c r="DA105" s="182">
        <f>'Школы здоровья'!I42</f>
        <v>0</v>
      </c>
      <c r="DB105" s="182" t="str">
        <f>'Школы здоровья'!K42</f>
        <v>Х</v>
      </c>
      <c r="DC105" s="182" t="str">
        <f>'Школы здоровья'!L42</f>
        <v>Х</v>
      </c>
      <c r="DD105" s="182">
        <f>'Школы здоровья'!I43</f>
        <v>0</v>
      </c>
      <c r="DE105" s="182">
        <f>'Школы здоровья'!K43</f>
        <v>0</v>
      </c>
      <c r="DF105" s="182">
        <f>'Школы здоровья'!L43</f>
        <v>0</v>
      </c>
      <c r="DG105" s="182">
        <f>'Школы здоровья'!I44</f>
        <v>0</v>
      </c>
      <c r="DH105" s="182">
        <f>'Школы здоровья'!K44</f>
        <v>0</v>
      </c>
      <c r="DI105" s="182">
        <f>'Школы здоровья'!L44</f>
        <v>0</v>
      </c>
      <c r="DJ105" s="182">
        <f>'Школы здоровья'!I45</f>
        <v>0</v>
      </c>
      <c r="DK105" s="182">
        <f>'Школы здоровья'!K45</f>
        <v>0</v>
      </c>
      <c r="DL105" s="182">
        <f>'Школы здоровья'!L45</f>
        <v>0</v>
      </c>
      <c r="DM105" s="182">
        <f>'Школы здоровья'!I46</f>
        <v>0</v>
      </c>
      <c r="DN105" s="182">
        <f>'Школы здоровья'!K46</f>
        <v>0</v>
      </c>
      <c r="DO105" s="182">
        <f>'Школы здоровья'!L46</f>
        <v>0</v>
      </c>
      <c r="DP105" s="182">
        <f>'Школы здоровья'!I47</f>
        <v>0</v>
      </c>
      <c r="DQ105" s="182">
        <f>'Школы здоровья'!K47</f>
        <v>0</v>
      </c>
      <c r="DR105" s="182">
        <f>'Школы здоровья'!L47</f>
        <v>0</v>
      </c>
      <c r="DS105" s="182">
        <f>'Школы здоровья'!I48</f>
        <v>0</v>
      </c>
      <c r="DT105" s="182">
        <f>'Школы здоровья'!K48</f>
        <v>0</v>
      </c>
      <c r="DU105" s="182" t="str">
        <f>'Школы здоровья'!L48</f>
        <v>Х</v>
      </c>
      <c r="DV105" s="182">
        <f>'Школы здоровья'!I49</f>
        <v>0</v>
      </c>
      <c r="DW105" s="182">
        <f>'Школы здоровья'!K49</f>
        <v>0</v>
      </c>
      <c r="DX105" s="182">
        <f>'Школы здоровья'!L49</f>
        <v>0</v>
      </c>
      <c r="DY105" s="182">
        <f>'Школы здоровья'!I50</f>
        <v>0</v>
      </c>
      <c r="DZ105" s="182">
        <f>'Школы здоровья'!K50</f>
        <v>0</v>
      </c>
      <c r="EA105" s="182">
        <f>'Школы здоровья'!L50</f>
        <v>0</v>
      </c>
      <c r="EB105" s="182">
        <f>'Школы здоровья'!I51</f>
        <v>0</v>
      </c>
      <c r="EC105" s="182">
        <f>'Школы здоровья'!K51</f>
        <v>0</v>
      </c>
      <c r="ED105" s="182">
        <f>'Школы здоровья'!L51</f>
        <v>0</v>
      </c>
      <c r="EE105" s="182">
        <f>'Школы здоровья'!I52</f>
        <v>0</v>
      </c>
      <c r="EF105" s="182">
        <f>'Школы здоровья'!K52</f>
        <v>0</v>
      </c>
      <c r="EG105" s="182">
        <f>'Школы здоровья'!L52</f>
        <v>0</v>
      </c>
      <c r="EH105" s="182">
        <f>'Школы здоровья'!I53</f>
        <v>0</v>
      </c>
      <c r="EI105" s="182">
        <f>'Школы здоровья'!K53</f>
        <v>0</v>
      </c>
      <c r="EJ105" s="182">
        <f>'Школы здоровья'!L53</f>
        <v>0</v>
      </c>
      <c r="EK105" s="182">
        <f>'Школы здоровья'!I54</f>
        <v>0</v>
      </c>
      <c r="EL105" s="182">
        <f>'Школы здоровья'!K54</f>
        <v>0</v>
      </c>
      <c r="EM105" s="265" t="str">
        <f>'Школы здоровья'!L54</f>
        <v>Х</v>
      </c>
      <c r="EN105" s="182">
        <f>'Школы здоровья'!I55</f>
        <v>0</v>
      </c>
      <c r="EO105" s="182">
        <f>'Школы здоровья'!K55</f>
        <v>0</v>
      </c>
      <c r="EP105" s="182">
        <f>'Школы здоровья'!L55</f>
        <v>0</v>
      </c>
      <c r="EQ105" s="182">
        <f>'Школы здоровья'!I56</f>
        <v>0</v>
      </c>
      <c r="ER105" s="265" t="str">
        <f>'Школы здоровья'!K56</f>
        <v>Х</v>
      </c>
      <c r="ES105" s="182">
        <f>'Школы здоровья'!L56</f>
        <v>0</v>
      </c>
      <c r="ET105" s="265">
        <f>'Школы здоровья'!I57</f>
        <v>0</v>
      </c>
      <c r="EU105" s="265">
        <f>'Школы здоровья'!K57</f>
        <v>0</v>
      </c>
      <c r="EV105" s="265">
        <f>'Школы здоровья'!L57</f>
        <v>0</v>
      </c>
      <c r="EW105" s="182">
        <f>SUM('Школы здоровья'!I58:I61)</f>
        <v>0</v>
      </c>
      <c r="EX105" s="182">
        <f>SUM('Школы здоровья'!K58:K61)</f>
        <v>0</v>
      </c>
      <c r="EY105" s="182">
        <f>SUM('Школы здоровья'!L58:L61)</f>
        <v>0</v>
      </c>
    </row>
    <row r="107" spans="1:175" x14ac:dyDescent="0.25">
      <c r="B107" s="119" t="s">
        <v>447</v>
      </c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</row>
    <row r="108" spans="1:175" ht="121.5" customHeight="1" x14ac:dyDescent="0.25">
      <c r="B108" s="204" t="s">
        <v>58</v>
      </c>
      <c r="C108" s="176" t="s">
        <v>271</v>
      </c>
      <c r="D108" s="176" t="s">
        <v>445</v>
      </c>
      <c r="E108" s="176" t="s">
        <v>444</v>
      </c>
      <c r="F108" s="176" t="s">
        <v>579</v>
      </c>
      <c r="G108" s="176" t="s">
        <v>580</v>
      </c>
      <c r="H108" s="176" t="s">
        <v>581</v>
      </c>
      <c r="I108" s="176" t="s">
        <v>582</v>
      </c>
      <c r="J108" s="176" t="s">
        <v>583</v>
      </c>
      <c r="K108" s="176" t="s">
        <v>584</v>
      </c>
      <c r="L108" s="176" t="s">
        <v>585</v>
      </c>
      <c r="M108" s="176" t="s">
        <v>586</v>
      </c>
      <c r="N108" s="176" t="s">
        <v>587</v>
      </c>
      <c r="O108" s="176" t="s">
        <v>588</v>
      </c>
      <c r="P108" s="176" t="s">
        <v>589</v>
      </c>
      <c r="Q108" s="176" t="s">
        <v>590</v>
      </c>
      <c r="R108" s="176" t="s">
        <v>591</v>
      </c>
      <c r="S108" s="176" t="s">
        <v>592</v>
      </c>
      <c r="T108" s="176" t="s">
        <v>574</v>
      </c>
      <c r="U108" s="176" t="s">
        <v>593</v>
      </c>
      <c r="V108" s="176" t="s">
        <v>621</v>
      </c>
      <c r="W108" s="176" t="s">
        <v>594</v>
      </c>
      <c r="X108" s="176" t="s">
        <v>595</v>
      </c>
      <c r="Y108" s="176" t="s">
        <v>596</v>
      </c>
      <c r="Z108" s="176" t="s">
        <v>597</v>
      </c>
      <c r="AA108" s="176" t="s">
        <v>598</v>
      </c>
      <c r="AB108" s="176" t="s">
        <v>599</v>
      </c>
      <c r="AC108" s="176" t="s">
        <v>600</v>
      </c>
      <c r="AD108" s="176" t="s">
        <v>601</v>
      </c>
      <c r="AE108" s="176" t="s">
        <v>602</v>
      </c>
      <c r="AF108" s="176" t="s">
        <v>603</v>
      </c>
      <c r="AG108" s="176" t="s">
        <v>604</v>
      </c>
      <c r="AH108" s="176" t="s">
        <v>605</v>
      </c>
      <c r="AI108" s="176" t="s">
        <v>606</v>
      </c>
      <c r="AJ108" s="176" t="s">
        <v>607</v>
      </c>
      <c r="AK108" s="176" t="s">
        <v>608</v>
      </c>
      <c r="AL108" s="176" t="s">
        <v>609</v>
      </c>
      <c r="AM108" s="176" t="s">
        <v>610</v>
      </c>
      <c r="AN108" s="176" t="s">
        <v>40</v>
      </c>
      <c r="AO108" s="176" t="s">
        <v>41</v>
      </c>
      <c r="AP108" s="176" t="s">
        <v>611</v>
      </c>
      <c r="AQ108" s="176" t="s">
        <v>612</v>
      </c>
      <c r="AR108" s="176" t="s">
        <v>613</v>
      </c>
      <c r="AS108" s="176" t="s">
        <v>614</v>
      </c>
      <c r="AT108" s="176" t="s">
        <v>615</v>
      </c>
      <c r="AU108" s="176" t="s">
        <v>616</v>
      </c>
      <c r="AV108" s="176" t="s">
        <v>617</v>
      </c>
      <c r="AW108" s="176" t="s">
        <v>618</v>
      </c>
      <c r="AX108" s="176" t="s">
        <v>619</v>
      </c>
      <c r="AY108" s="176" t="s">
        <v>620</v>
      </c>
      <c r="AZ108" s="279" t="s">
        <v>814</v>
      </c>
      <c r="BA108" s="176" t="s">
        <v>198</v>
      </c>
      <c r="BB108" s="207"/>
      <c r="BC108" s="207"/>
      <c r="BD108" s="207"/>
      <c r="BE108" s="207"/>
    </row>
    <row r="109" spans="1:175" ht="56.25" customHeight="1" x14ac:dyDescent="0.25">
      <c r="B109" s="178"/>
      <c r="C109" s="182">
        <f>'Школы здоровья'!D62</f>
        <v>0</v>
      </c>
      <c r="D109" s="205">
        <f>'Школы здоровья'!D9</f>
        <v>0</v>
      </c>
      <c r="E109" s="205">
        <f>'Школы здоровья'!D10</f>
        <v>0</v>
      </c>
      <c r="F109" s="205">
        <f>'Школы здоровья'!D11</f>
        <v>0</v>
      </c>
      <c r="G109" s="205">
        <f>'Школы здоровья'!D12</f>
        <v>0</v>
      </c>
      <c r="H109" s="205">
        <f>'Школы здоровья'!D13</f>
        <v>0</v>
      </c>
      <c r="I109" s="205">
        <f>'Школы здоровья'!D14</f>
        <v>0</v>
      </c>
      <c r="J109" s="205">
        <f>'Школы здоровья'!D15</f>
        <v>0</v>
      </c>
      <c r="K109" s="205">
        <f>'Школы здоровья'!D16</f>
        <v>0</v>
      </c>
      <c r="L109" s="205">
        <f>'Школы здоровья'!D17</f>
        <v>0</v>
      </c>
      <c r="M109" s="205">
        <f>'Школы здоровья'!D18</f>
        <v>0</v>
      </c>
      <c r="N109" s="205">
        <f>'Школы здоровья'!D19</f>
        <v>0</v>
      </c>
      <c r="O109" s="205">
        <f>'Школы здоровья'!D20</f>
        <v>0</v>
      </c>
      <c r="P109" s="182">
        <f>'Школы здоровья'!D21</f>
        <v>0</v>
      </c>
      <c r="Q109" s="182">
        <f>'Школы здоровья'!D22</f>
        <v>0</v>
      </c>
      <c r="R109" s="182">
        <f>'Школы здоровья'!D23</f>
        <v>0</v>
      </c>
      <c r="S109" s="182">
        <f>'Школы здоровья'!D24</f>
        <v>0</v>
      </c>
      <c r="T109" s="182">
        <f>'Школы здоровья'!D25</f>
        <v>0</v>
      </c>
      <c r="U109" s="182">
        <f>'Школы здоровья'!D26</f>
        <v>0</v>
      </c>
      <c r="V109" s="182">
        <f>'Школы здоровья'!D27</f>
        <v>0</v>
      </c>
      <c r="W109" s="205">
        <f>'Школы здоровья'!D28</f>
        <v>0</v>
      </c>
      <c r="X109" s="205">
        <f>'Школы здоровья'!D29</f>
        <v>0</v>
      </c>
      <c r="Y109" s="205">
        <f>'Школы здоровья'!D30</f>
        <v>0</v>
      </c>
      <c r="Z109" s="205">
        <f>'Школы здоровья'!D31</f>
        <v>0</v>
      </c>
      <c r="AA109" s="205">
        <f>'Школы здоровья'!D32</f>
        <v>0</v>
      </c>
      <c r="AB109" s="205">
        <f>'Школы здоровья'!D33</f>
        <v>0</v>
      </c>
      <c r="AC109" s="205">
        <f>'Школы здоровья'!D34</f>
        <v>0</v>
      </c>
      <c r="AD109" s="205">
        <f>'Школы здоровья'!D35</f>
        <v>0</v>
      </c>
      <c r="AE109" s="205">
        <f>'Школы здоровья'!D36</f>
        <v>0</v>
      </c>
      <c r="AF109" s="205">
        <f>'Школы здоровья'!D37</f>
        <v>0</v>
      </c>
      <c r="AG109" s="205">
        <f>'Школы здоровья'!D38</f>
        <v>0</v>
      </c>
      <c r="AH109" s="205">
        <f>'Школы здоровья'!D39</f>
        <v>0</v>
      </c>
      <c r="AI109" s="205">
        <f>'Школы здоровья'!D40</f>
        <v>0</v>
      </c>
      <c r="AJ109" s="205">
        <f>'Школы здоровья'!D41</f>
        <v>0</v>
      </c>
      <c r="AK109" s="205">
        <f>'Школы здоровья'!D42</f>
        <v>0</v>
      </c>
      <c r="AL109" s="205">
        <f>'Школы здоровья'!D43</f>
        <v>0</v>
      </c>
      <c r="AM109" s="205">
        <f>'Школы здоровья'!D44</f>
        <v>0</v>
      </c>
      <c r="AN109" s="205">
        <f>'Школы здоровья'!D45</f>
        <v>0</v>
      </c>
      <c r="AO109" s="205">
        <f>'Школы здоровья'!D46</f>
        <v>0</v>
      </c>
      <c r="AP109" s="205">
        <f>'Школы здоровья'!D47</f>
        <v>0</v>
      </c>
      <c r="AQ109" s="205">
        <f>'Школы здоровья'!D48</f>
        <v>0</v>
      </c>
      <c r="AR109" s="205">
        <f>'Школы здоровья'!D49</f>
        <v>0</v>
      </c>
      <c r="AS109" s="205">
        <f>'Школы здоровья'!D50</f>
        <v>0</v>
      </c>
      <c r="AT109" s="205">
        <f>'Школы здоровья'!D51</f>
        <v>0</v>
      </c>
      <c r="AU109" s="205">
        <f>'Школы здоровья'!D52</f>
        <v>0</v>
      </c>
      <c r="AV109" s="205">
        <f>'Школы здоровья'!D53</f>
        <v>0</v>
      </c>
      <c r="AW109" s="205">
        <f>'Школы здоровья'!D54</f>
        <v>0</v>
      </c>
      <c r="AX109" s="280">
        <f>'Школы здоровья'!D55</f>
        <v>0</v>
      </c>
      <c r="AY109" s="281">
        <f>'Школы здоровья'!D56</f>
        <v>0</v>
      </c>
      <c r="AZ109" s="281">
        <f>'Школы здоровья'!D57</f>
        <v>0</v>
      </c>
      <c r="BA109" s="281">
        <f>SUM('Школы здоровья'!D58:D61)</f>
        <v>0</v>
      </c>
      <c r="BB109" s="211"/>
      <c r="BC109" s="211"/>
      <c r="BD109" s="211"/>
      <c r="BE109" s="211"/>
    </row>
    <row r="110" spans="1:175" x14ac:dyDescent="0.25">
      <c r="B110" s="74"/>
      <c r="C110" s="74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205"/>
    </row>
    <row r="111" spans="1:175" x14ac:dyDescent="0.25">
      <c r="B111" s="206" t="s">
        <v>448</v>
      </c>
      <c r="BK111" s="196"/>
    </row>
    <row r="112" spans="1:175" ht="53.25" customHeight="1" x14ac:dyDescent="0.25">
      <c r="B112" s="204" t="s">
        <v>58</v>
      </c>
      <c r="C112" s="176" t="s">
        <v>449</v>
      </c>
      <c r="D112" s="176" t="s">
        <v>450</v>
      </c>
      <c r="E112" s="176" t="s">
        <v>451</v>
      </c>
      <c r="F112" s="215" t="s">
        <v>452</v>
      </c>
      <c r="G112" s="215" t="s">
        <v>453</v>
      </c>
      <c r="H112" s="207"/>
      <c r="J112" s="602" t="s">
        <v>667</v>
      </c>
      <c r="K112" s="602"/>
      <c r="L112" s="602"/>
      <c r="M112" s="207"/>
    </row>
    <row r="113" spans="2:20" ht="50.25" customHeight="1" x14ac:dyDescent="0.25">
      <c r="B113" s="178"/>
      <c r="C113" s="182">
        <f>'Школы здоровья'!C68</f>
        <v>0</v>
      </c>
      <c r="D113" s="182">
        <f>'Школы здоровья'!E68</f>
        <v>0</v>
      </c>
      <c r="E113" s="182">
        <f>'Школы здоровья'!G68</f>
        <v>0</v>
      </c>
      <c r="F113" s="224">
        <f>'Школы здоровья'!I68</f>
        <v>0</v>
      </c>
      <c r="G113" s="269"/>
      <c r="H113" s="270"/>
      <c r="I113" s="271"/>
      <c r="J113" s="603">
        <f>'Школы здоровья'!I69</f>
        <v>0</v>
      </c>
      <c r="K113" s="603"/>
      <c r="L113" s="604"/>
      <c r="M113" s="208"/>
    </row>
    <row r="116" spans="2:20" s="225" customFormat="1" ht="12.75" customHeight="1" x14ac:dyDescent="0.25">
      <c r="B116" s="206"/>
    </row>
    <row r="117" spans="2:20" s="225" customFormat="1" ht="121.5" customHeight="1" x14ac:dyDescent="0.2">
      <c r="B117" s="272" t="s">
        <v>775</v>
      </c>
      <c r="C117" s="272" t="s">
        <v>816</v>
      </c>
      <c r="D117" s="272" t="s">
        <v>817</v>
      </c>
      <c r="E117" s="272" t="s">
        <v>776</v>
      </c>
      <c r="F117" s="272" t="s">
        <v>782</v>
      </c>
      <c r="G117" s="272" t="s">
        <v>777</v>
      </c>
      <c r="H117" s="272" t="s">
        <v>778</v>
      </c>
      <c r="I117" s="272" t="s">
        <v>792</v>
      </c>
      <c r="J117" s="272" t="s">
        <v>779</v>
      </c>
      <c r="K117" s="272" t="s">
        <v>780</v>
      </c>
      <c r="L117" s="272" t="s">
        <v>781</v>
      </c>
      <c r="M117" s="272" t="s">
        <v>782</v>
      </c>
      <c r="N117" s="272" t="s">
        <v>783</v>
      </c>
      <c r="O117" s="272" t="s">
        <v>784</v>
      </c>
      <c r="P117" s="272" t="s">
        <v>785</v>
      </c>
      <c r="Q117" s="272" t="s">
        <v>786</v>
      </c>
      <c r="R117" s="272" t="s">
        <v>787</v>
      </c>
      <c r="S117" s="272" t="s">
        <v>788</v>
      </c>
      <c r="T117" s="226"/>
    </row>
    <row r="118" spans="2:20" s="225" customFormat="1" ht="14.45" customHeight="1" x14ac:dyDescent="0.25">
      <c r="B118" s="273">
        <f>Отчет!I343</f>
        <v>0</v>
      </c>
      <c r="C118" s="273">
        <f>Отчет!I344</f>
        <v>0</v>
      </c>
      <c r="D118" s="273">
        <f>Отчет!I345</f>
        <v>0</v>
      </c>
      <c r="E118" s="273">
        <f>Отчет!I346</f>
        <v>0</v>
      </c>
      <c r="F118" s="273">
        <f>Отчет!I347</f>
        <v>0</v>
      </c>
      <c r="G118" s="273">
        <f>Отчет!I349</f>
        <v>0</v>
      </c>
      <c r="H118" s="273">
        <f>Отчет!I350</f>
        <v>0</v>
      </c>
      <c r="I118" s="273">
        <f>Отчет!I351</f>
        <v>0</v>
      </c>
      <c r="J118" s="273">
        <f>Отчет!I352</f>
        <v>0</v>
      </c>
      <c r="K118" s="273">
        <f>Отчет!I353</f>
        <v>0</v>
      </c>
      <c r="L118" s="273">
        <f>Отчет!I354</f>
        <v>0</v>
      </c>
      <c r="M118" s="273">
        <f>Отчет!I355</f>
        <v>0</v>
      </c>
      <c r="N118" s="273">
        <f>Отчет!I357</f>
        <v>0</v>
      </c>
      <c r="O118" s="273">
        <f>Отчет!I358</f>
        <v>0</v>
      </c>
      <c r="P118" s="273">
        <f>Отчет!I360</f>
        <v>0</v>
      </c>
      <c r="Q118" s="273">
        <f>Отчет!I361</f>
        <v>0</v>
      </c>
      <c r="R118" s="273">
        <f>Отчет!I362</f>
        <v>0</v>
      </c>
      <c r="S118" s="273">
        <f>Отчет!I363</f>
        <v>0</v>
      </c>
    </row>
    <row r="119" spans="2:20" s="225" customFormat="1" ht="57" customHeight="1" x14ac:dyDescent="0.2"/>
    <row r="120" spans="2:20" s="225" customFormat="1" ht="14.45" customHeight="1" x14ac:dyDescent="0.2"/>
    <row r="121" spans="2:20" s="225" customFormat="1" ht="12.75" x14ac:dyDescent="0.2"/>
    <row r="122" spans="2:20" ht="14.45" customHeight="1" x14ac:dyDescent="0.25"/>
    <row r="123" spans="2:20" ht="14.45" customHeight="1" x14ac:dyDescent="0.25"/>
    <row r="124" spans="2:20" ht="14.45" customHeight="1" x14ac:dyDescent="0.25"/>
    <row r="125" spans="2:20" ht="14.45" customHeight="1" x14ac:dyDescent="0.25"/>
    <row r="126" spans="2:20" ht="14.45" customHeight="1" x14ac:dyDescent="0.25"/>
    <row r="127" spans="2:20" ht="14.45" customHeight="1" x14ac:dyDescent="0.25"/>
    <row r="128" spans="2:20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</sheetData>
  <mergeCells count="160">
    <mergeCell ref="AE58:AF58"/>
    <mergeCell ref="AE71:AF71"/>
    <mergeCell ref="BG71:BH71"/>
    <mergeCell ref="BE71:BF71"/>
    <mergeCell ref="AE93:AF93"/>
    <mergeCell ref="AG93:AH93"/>
    <mergeCell ref="AC92:AH92"/>
    <mergeCell ref="AI92:AJ93"/>
    <mergeCell ref="AQ92:AR93"/>
    <mergeCell ref="AY92:AZ93"/>
    <mergeCell ref="AS92:AX92"/>
    <mergeCell ref="BA92:BF92"/>
    <mergeCell ref="BA71:BB71"/>
    <mergeCell ref="BC71:BD71"/>
    <mergeCell ref="AY71:AZ71"/>
    <mergeCell ref="AS58:AT58"/>
    <mergeCell ref="AS93:AT93"/>
    <mergeCell ref="BE93:BF93"/>
    <mergeCell ref="AU93:AV93"/>
    <mergeCell ref="AW93:AX93"/>
    <mergeCell ref="BC93:BD93"/>
    <mergeCell ref="BA93:BB93"/>
    <mergeCell ref="EW103:EY103"/>
    <mergeCell ref="BQ103:BS103"/>
    <mergeCell ref="BT103:BV103"/>
    <mergeCell ref="BW103:BY103"/>
    <mergeCell ref="BZ103:CB103"/>
    <mergeCell ref="CC103:CE103"/>
    <mergeCell ref="CF103:CH103"/>
    <mergeCell ref="CI103:CK103"/>
    <mergeCell ref="CL103:CN103"/>
    <mergeCell ref="CO103:CQ103"/>
    <mergeCell ref="CR103:CT103"/>
    <mergeCell ref="CU103:CW103"/>
    <mergeCell ref="CX103:CZ103"/>
    <mergeCell ref="DA103:DC103"/>
    <mergeCell ref="DD103:DF103"/>
    <mergeCell ref="DG103:DI103"/>
    <mergeCell ref="DJ103:DL103"/>
    <mergeCell ref="DM103:DO103"/>
    <mergeCell ref="EK103:EM103"/>
    <mergeCell ref="EN103:EP103"/>
    <mergeCell ref="EQ103:ES103"/>
    <mergeCell ref="ET103:EV103"/>
    <mergeCell ref="BE103:BG103"/>
    <mergeCell ref="BH103:BJ103"/>
    <mergeCell ref="BK103:BM103"/>
    <mergeCell ref="BN103:BP103"/>
    <mergeCell ref="EB103:ED103"/>
    <mergeCell ref="EE103:EG103"/>
    <mergeCell ref="EH103:EJ103"/>
    <mergeCell ref="DP103:DR103"/>
    <mergeCell ref="DS103:DU103"/>
    <mergeCell ref="DV103:DX103"/>
    <mergeCell ref="DY103:EA103"/>
    <mergeCell ref="BI71:BJ71"/>
    <mergeCell ref="I93:J93"/>
    <mergeCell ref="K92:L93"/>
    <mergeCell ref="M93:N93"/>
    <mergeCell ref="O93:P93"/>
    <mergeCell ref="Q93:R93"/>
    <mergeCell ref="M92:R92"/>
    <mergeCell ref="E92:J92"/>
    <mergeCell ref="S92:T93"/>
    <mergeCell ref="U93:V93"/>
    <mergeCell ref="W93:X93"/>
    <mergeCell ref="Y93:Z93"/>
    <mergeCell ref="U92:Z92"/>
    <mergeCell ref="AA92:AB93"/>
    <mergeCell ref="AC93:AD93"/>
    <mergeCell ref="AK92:AP92"/>
    <mergeCell ref="AK93:AL93"/>
    <mergeCell ref="AG71:AH71"/>
    <mergeCell ref="AI71:AJ71"/>
    <mergeCell ref="AK71:AL71"/>
    <mergeCell ref="AM71:AN71"/>
    <mergeCell ref="AS71:AT71"/>
    <mergeCell ref="AU71:AV71"/>
    <mergeCell ref="AW71:AX71"/>
    <mergeCell ref="G10:J10"/>
    <mergeCell ref="K71:L71"/>
    <mergeCell ref="M71:N71"/>
    <mergeCell ref="O71:P71"/>
    <mergeCell ref="Q71:R71"/>
    <mergeCell ref="S71:T71"/>
    <mergeCell ref="U71:V71"/>
    <mergeCell ref="W71:X71"/>
    <mergeCell ref="Y71:Z71"/>
    <mergeCell ref="K10:N10"/>
    <mergeCell ref="Y58:Z58"/>
    <mergeCell ref="AA58:AB58"/>
    <mergeCell ref="AC58:AD58"/>
    <mergeCell ref="I71:J71"/>
    <mergeCell ref="I51:K51"/>
    <mergeCell ref="L51:N51"/>
    <mergeCell ref="U51:W51"/>
    <mergeCell ref="I44:J44"/>
    <mergeCell ref="K44:L44"/>
    <mergeCell ref="M44:N44"/>
    <mergeCell ref="I58:J58"/>
    <mergeCell ref="M58:N58"/>
    <mergeCell ref="O58:P58"/>
    <mergeCell ref="Q58:R58"/>
    <mergeCell ref="S58:T58"/>
    <mergeCell ref="U58:V58"/>
    <mergeCell ref="W58:X58"/>
    <mergeCell ref="B44:B45"/>
    <mergeCell ref="C44:D44"/>
    <mergeCell ref="E44:F44"/>
    <mergeCell ref="G44:H44"/>
    <mergeCell ref="O44:P44"/>
    <mergeCell ref="F51:H51"/>
    <mergeCell ref="C51:E51"/>
    <mergeCell ref="R51:T51"/>
    <mergeCell ref="B33:C33"/>
    <mergeCell ref="O51:Q51"/>
    <mergeCell ref="B103:B104"/>
    <mergeCell ref="B51:B52"/>
    <mergeCell ref="B58:B59"/>
    <mergeCell ref="B71:B72"/>
    <mergeCell ref="E71:F71"/>
    <mergeCell ref="B92:B94"/>
    <mergeCell ref="AI58:AJ58"/>
    <mergeCell ref="AO71:AP71"/>
    <mergeCell ref="AQ71:AR71"/>
    <mergeCell ref="C71:D71"/>
    <mergeCell ref="AK58:AL58"/>
    <mergeCell ref="C58:D58"/>
    <mergeCell ref="AG58:AH58"/>
    <mergeCell ref="AM58:AN58"/>
    <mergeCell ref="AO58:AP58"/>
    <mergeCell ref="C92:D93"/>
    <mergeCell ref="E93:F93"/>
    <mergeCell ref="G93:H93"/>
    <mergeCell ref="G71:H71"/>
    <mergeCell ref="AM93:AN93"/>
    <mergeCell ref="AO93:AP93"/>
    <mergeCell ref="AA71:AB71"/>
    <mergeCell ref="AC71:AD71"/>
    <mergeCell ref="X51:Z51"/>
    <mergeCell ref="J112:L112"/>
    <mergeCell ref="J113:L113"/>
    <mergeCell ref="C103:E103"/>
    <mergeCell ref="F103:H103"/>
    <mergeCell ref="I103:K103"/>
    <mergeCell ref="L103:N103"/>
    <mergeCell ref="O103:Q103"/>
    <mergeCell ref="BB103:BD103"/>
    <mergeCell ref="R103:T103"/>
    <mergeCell ref="U103:W103"/>
    <mergeCell ref="X103:Z103"/>
    <mergeCell ref="AA103:AC103"/>
    <mergeCell ref="AG103:AI103"/>
    <mergeCell ref="AJ103:AL103"/>
    <mergeCell ref="AM103:AO103"/>
    <mergeCell ref="AP103:AR103"/>
    <mergeCell ref="AS103:AU103"/>
    <mergeCell ref="AV103:AX103"/>
    <mergeCell ref="AY103:BA103"/>
    <mergeCell ref="AD103:AF103"/>
  </mergeCells>
  <pageMargins left="0.7" right="0.7" top="0.75" bottom="0.75" header="0.3" footer="0.3"/>
  <pageSetup paperSize="9" orientation="portrait" r:id="rId1"/>
  <ignoredErrors>
    <ignoredError sqref="R100 AF109:AG10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</vt:lpstr>
      <vt:lpstr>Школы здоровья</vt:lpstr>
      <vt:lpstr>4809</vt:lpstr>
      <vt:lpstr>DB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домена 202</cp:lastModifiedBy>
  <cp:lastPrinted>2022-12-22T07:34:12Z</cp:lastPrinted>
  <dcterms:created xsi:type="dcterms:W3CDTF">2018-11-06T08:11:14Z</dcterms:created>
  <dcterms:modified xsi:type="dcterms:W3CDTF">2025-12-17T11:02:40Z</dcterms:modified>
</cp:coreProperties>
</file>